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ram\Desktop\"/>
    </mc:Choice>
  </mc:AlternateContent>
  <xr:revisionPtr revIDLastSave="0" documentId="8_{2A45D531-6D45-4B10-A71E-5D57A6225D7D}" xr6:coauthVersionLast="45" xr6:coauthVersionMax="45" xr10:uidLastSave="{00000000-0000-0000-0000-000000000000}"/>
  <bookViews>
    <workbookView xWindow="-108" yWindow="-108" windowWidth="23256" windowHeight="12576" tabRatio="766" firstSheet="1" activeTab="1" xr2:uid="{00000000-000D-0000-FFFF-FFFF00000000}"/>
  </bookViews>
  <sheets>
    <sheet name="All results" sheetId="1" r:id="rId1"/>
    <sheet name="Website Publication Table" sheetId="2" r:id="rId2"/>
  </sheets>
  <definedNames>
    <definedName name="_xlnm._FilterDatabase" localSheetId="0" hidden="1">'All results'!$A$7:$V$103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7" i="1" l="1"/>
  <c r="N117" i="1"/>
  <c r="M117" i="1"/>
  <c r="L117" i="1"/>
  <c r="K117" i="1"/>
  <c r="J117" i="1"/>
  <c r="H117" i="1"/>
  <c r="J118" i="1"/>
  <c r="K118" i="1"/>
  <c r="M118" i="1"/>
  <c r="O118" i="1"/>
  <c r="N118" i="1"/>
  <c r="Y17" i="1"/>
  <c r="Y16" i="1"/>
  <c r="Y13" i="1"/>
  <c r="Z14" i="1" s="1"/>
  <c r="AA14" i="1" s="1"/>
  <c r="Y14" i="1"/>
  <c r="Y15" i="1"/>
  <c r="X14" i="1"/>
  <c r="S17" i="1"/>
  <c r="S16" i="1"/>
  <c r="S34" i="1"/>
  <c r="Y34" i="1"/>
  <c r="S14" i="1"/>
  <c r="Y38" i="1"/>
  <c r="S38" i="1"/>
  <c r="Y30" i="1"/>
  <c r="S30" i="1"/>
  <c r="T30" i="1" s="1"/>
  <c r="U30" i="1" s="1"/>
  <c r="S29" i="1"/>
  <c r="S31" i="1"/>
  <c r="R30" i="1"/>
  <c r="Y60" i="1"/>
  <c r="S60" i="1"/>
  <c r="S15" i="1"/>
  <c r="R14" i="1"/>
  <c r="S13" i="1"/>
  <c r="T14" i="1" s="1"/>
  <c r="U14" i="1" s="1"/>
  <c r="X71" i="1"/>
  <c r="S73" i="1"/>
  <c r="Y54" i="1"/>
  <c r="Y52" i="1"/>
  <c r="Y53" i="1"/>
  <c r="Z53" i="1" s="1"/>
  <c r="AA53" i="1" s="1"/>
  <c r="X53" i="1"/>
  <c r="S54" i="1"/>
  <c r="S53" i="1"/>
  <c r="S52" i="1"/>
  <c r="T53" i="1" s="1"/>
  <c r="U53" i="1" s="1"/>
  <c r="R53" i="1"/>
  <c r="Y47" i="1"/>
  <c r="S47" i="1"/>
  <c r="R43" i="1"/>
  <c r="X43" i="1"/>
  <c r="Y48" i="1"/>
  <c r="S48" i="1"/>
  <c r="Y39" i="1"/>
  <c r="X38" i="1"/>
  <c r="S39" i="1"/>
  <c r="T38" i="1"/>
  <c r="U38" i="1"/>
  <c r="R38" i="1"/>
  <c r="Y37" i="1"/>
  <c r="Z38" i="1" s="1"/>
  <c r="AA38" i="1" s="1"/>
  <c r="S37" i="1"/>
  <c r="Y31" i="1"/>
  <c r="X30" i="1"/>
  <c r="Y29" i="1"/>
  <c r="Z30" i="1" s="1"/>
  <c r="AA30" i="1" s="1"/>
  <c r="Y20" i="1"/>
  <c r="X20" i="1"/>
  <c r="S20" i="1"/>
  <c r="R20" i="1"/>
  <c r="Y19" i="1"/>
  <c r="Z20" i="1" s="1"/>
  <c r="AA20" i="1" s="1"/>
  <c r="S19" i="1"/>
  <c r="T20" i="1" s="1"/>
  <c r="U20" i="1" s="1"/>
  <c r="Y10" i="1"/>
  <c r="X10" i="1"/>
  <c r="S10" i="1"/>
  <c r="S9" i="1"/>
  <c r="T10" i="1"/>
  <c r="U10" i="1" s="1"/>
  <c r="R10" i="1"/>
  <c r="Y9" i="1"/>
  <c r="Z10" i="1" s="1"/>
  <c r="AA10" i="1" s="1"/>
  <c r="Y80" i="1"/>
  <c r="X80" i="1"/>
  <c r="Y79" i="1"/>
  <c r="Z80" i="1"/>
  <c r="AA80" i="1" s="1"/>
  <c r="S80" i="1"/>
  <c r="T80" i="1" s="1"/>
  <c r="U80" i="1" s="1"/>
  <c r="S79" i="1"/>
  <c r="R80" i="1"/>
  <c r="Y73" i="1"/>
  <c r="Y72" i="1"/>
  <c r="Z71" i="1" s="1"/>
  <c r="AA71" i="1" s="1"/>
  <c r="R71" i="1"/>
  <c r="X33" i="1"/>
  <c r="Y36" i="1"/>
  <c r="Y35" i="1"/>
  <c r="Y33" i="1"/>
  <c r="Y32" i="1"/>
  <c r="Z33" i="1"/>
  <c r="AA33" i="1" s="1"/>
  <c r="I126" i="1"/>
  <c r="I125" i="1"/>
  <c r="J126" i="1" s="1"/>
  <c r="I124" i="1"/>
  <c r="J124" i="1" s="1"/>
  <c r="I123" i="1"/>
  <c r="J123" i="1" s="1"/>
  <c r="I122" i="1"/>
  <c r="R33" i="1"/>
  <c r="S36" i="1"/>
  <c r="S35" i="1"/>
  <c r="S33" i="1"/>
  <c r="S32" i="1"/>
  <c r="T33" i="1" s="1"/>
  <c r="U33" i="1" s="1"/>
  <c r="Y61" i="1"/>
  <c r="Y59" i="1"/>
  <c r="Z60" i="1" s="1"/>
  <c r="AA60" i="1" s="1"/>
  <c r="X60" i="1"/>
  <c r="R60" i="1"/>
  <c r="S61" i="1"/>
  <c r="S59" i="1"/>
  <c r="T60" i="1" s="1"/>
  <c r="U60" i="1" s="1"/>
  <c r="Y71" i="1"/>
  <c r="S71" i="1"/>
  <c r="S70" i="1"/>
  <c r="T71" i="1" s="1"/>
  <c r="U71" i="1" s="1"/>
  <c r="Y46" i="1"/>
  <c r="Y45" i="1"/>
  <c r="Y44" i="1"/>
  <c r="Y43" i="1"/>
  <c r="Y42" i="1"/>
  <c r="Z43" i="1" s="1"/>
  <c r="AA43" i="1" s="1"/>
  <c r="S46" i="1"/>
  <c r="S45" i="1"/>
  <c r="S44" i="1"/>
  <c r="S43" i="1"/>
  <c r="T43" i="1" s="1"/>
  <c r="U43" i="1" s="1"/>
  <c r="S42" i="1"/>
  <c r="J125" i="1" l="1"/>
</calcChain>
</file>

<file path=xl/sharedStrings.xml><?xml version="1.0" encoding="utf-8"?>
<sst xmlns="http://schemas.openxmlformats.org/spreadsheetml/2006/main" count="1545" uniqueCount="618">
  <si>
    <t>Pre-acceptance criteria not met</t>
  </si>
  <si>
    <t>Sensitivity ≥ 90% AND specificity ≥ 95%</t>
  </si>
  <si>
    <t>NCP:</t>
  </si>
  <si>
    <t>nucleocapsid protein</t>
  </si>
  <si>
    <t>Sensitivity &lt; 90% OR specificity &lt; 95%</t>
  </si>
  <si>
    <t>RBD:</t>
  </si>
  <si>
    <t>receptor binding domain</t>
  </si>
  <si>
    <t>*: days post symptoms (PS)</t>
  </si>
  <si>
    <t>Sensitivity &lt; 90% AND specificity &lt; 95%</t>
  </si>
  <si>
    <t>ND:</t>
  </si>
  <si>
    <t>not determined in the IFU</t>
  </si>
  <si>
    <t>Number</t>
  </si>
  <si>
    <t>Manufacturer</t>
  </si>
  <si>
    <t>Test name</t>
  </si>
  <si>
    <t>Type</t>
  </si>
  <si>
    <t>target</t>
  </si>
  <si>
    <t>Date
(end of study)</t>
  </si>
  <si>
    <t>Belgian lab</t>
  </si>
  <si>
    <t>&lt;- IgG or IgG/IgM combination, compared to PCR -&gt;</t>
  </si>
  <si>
    <t>&lt;- IFU Data -&gt;</t>
  </si>
  <si>
    <t>CE
mark?</t>
  </si>
  <si>
    <t>Remarks</t>
  </si>
  <si>
    <t># positive samples</t>
  </si>
  <si>
    <t>Sensitivity
t0 OR
0-7 days PS</t>
  </si>
  <si>
    <t>Sensitivity
t7 OR
8-14 days PS</t>
  </si>
  <si>
    <t>Sensitivity
t14 OR
&gt;14 days PS</t>
  </si>
  <si>
    <t># negative samples</t>
  </si>
  <si>
    <t>Specificity</t>
  </si>
  <si>
    <t>Highest sensitivity</t>
  </si>
  <si>
    <t>Highest Specificity</t>
  </si>
  <si>
    <t>Zentech</t>
  </si>
  <si>
    <t>quickZen COVID-19 IgM/IgG rapid test</t>
  </si>
  <si>
    <t>rapid</t>
  </si>
  <si>
    <t>RBD</t>
  </si>
  <si>
    <t>CHU Liège</t>
  </si>
  <si>
    <t>-</t>
  </si>
  <si>
    <t>√</t>
  </si>
  <si>
    <t>Overall sensitivity:</t>
  </si>
  <si>
    <t>N</t>
  </si>
  <si>
    <t>TP</t>
  </si>
  <si>
    <t>%</t>
  </si>
  <si>
    <t>Overall specificity:</t>
  </si>
  <si>
    <t>TN</t>
  </si>
  <si>
    <t>UCL &amp; ULB</t>
  </si>
  <si>
    <t>Avioq</t>
  </si>
  <si>
    <t>Novel Coronavirus (2019-nCoV) Antibody IgG/IgM Assay (Colloidal Gold)</t>
  </si>
  <si>
    <t>ND</t>
  </si>
  <si>
    <t>no IFU</t>
  </si>
  <si>
    <t>BMT Bio marketing</t>
  </si>
  <si>
    <t>Lab on Time 2019-nCoV IgG/IgM rapid test cassette</t>
  </si>
  <si>
    <t>?</t>
  </si>
  <si>
    <t>Euroimmun</t>
  </si>
  <si>
    <t>Anti-SARS-CoV-2 ELISA IgG</t>
  </si>
  <si>
    <t>ELISA</t>
  </si>
  <si>
    <t>S1</t>
  </si>
  <si>
    <t>KULeuven*</t>
  </si>
  <si>
    <t>KULeuven</t>
  </si>
  <si>
    <t>HIS-IZZ</t>
  </si>
  <si>
    <t>AZ Delta*</t>
  </si>
  <si>
    <t>Hangzhou Clongene Biotech</t>
  </si>
  <si>
    <t>Clungene COVID -19 IgM/IgG Rapid Test Cassette</t>
  </si>
  <si>
    <t>envelope</t>
  </si>
  <si>
    <t>Zhejiang Orient Gene Biotech</t>
  </si>
  <si>
    <t xml:space="preserve"> COVID-19 IgG/IgM Rapid Test Cassette (Whole Blood/Serum/Plasma)</t>
  </si>
  <si>
    <t>AZ Delta</t>
  </si>
  <si>
    <t>Multi-G</t>
  </si>
  <si>
    <t>COVID-19 IgG/IgM Ab Test Cassette (Whole blood/Serum/Plasma)</t>
  </si>
  <si>
    <t>NCP</t>
  </si>
  <si>
    <t>ZOL</t>
  </si>
  <si>
    <t>OEM = HANGZHOU ALLTEST BIOTECH</t>
  </si>
  <si>
    <t>PRIMA Lab</t>
  </si>
  <si>
    <t>COVID-19 IgG/IgM Rapid Test</t>
  </si>
  <si>
    <t>Shenzhen YHLO Biotech</t>
  </si>
  <si>
    <t>iFlash-SARS-CoV-2 IgG</t>
  </si>
  <si>
    <t>CLIA</t>
  </si>
  <si>
    <t>Eupen</t>
  </si>
  <si>
    <t>VivaChek</t>
  </si>
  <si>
    <t>VivaDiag SARS-CoV-2 IgM/IgG Rapid Test</t>
  </si>
  <si>
    <t>Liming Bio</t>
  </si>
  <si>
    <t>StrongStep SARS-CoV-2 lgM/lgG Antibody Rapid Test</t>
  </si>
  <si>
    <t>Dynamiker Biotechnology (Tianjin)</t>
  </si>
  <si>
    <t>2019 nCOV IgG/IgM Rapid Test</t>
  </si>
  <si>
    <t>Cypress Diagnostics</t>
  </si>
  <si>
    <t>COVID-19 IgM/IgG Rapid Test</t>
  </si>
  <si>
    <t>AZ Klina &amp; GZA</t>
  </si>
  <si>
    <t>Roche</t>
  </si>
  <si>
    <t>Elecsys Anti-SARS-CoV-2</t>
  </si>
  <si>
    <t>ECLIA</t>
  </si>
  <si>
    <t>Saint-Luc Bouge*</t>
  </si>
  <si>
    <t>Abbott</t>
  </si>
  <si>
    <t>SARS-CoV-2 IgG assay</t>
  </si>
  <si>
    <t>CMIA</t>
  </si>
  <si>
    <t>UZ Gent*</t>
  </si>
  <si>
    <t>Cerba*</t>
  </si>
  <si>
    <t>CHU UCL Namur</t>
  </si>
  <si>
    <t>Snibe</t>
  </si>
  <si>
    <t>MAGLUMI 2019-NCoV IgM/IgG Kit</t>
  </si>
  <si>
    <t>UCL, ULB*</t>
  </si>
  <si>
    <t>UCL, ULB</t>
  </si>
  <si>
    <t>Ortho Clinical Diagnostics</t>
  </si>
  <si>
    <t>VITROS Anti-SARS-CoV-2 Total</t>
  </si>
  <si>
    <t>Bio-Rad</t>
  </si>
  <si>
    <t>Platelia SARS-CoV-2 Total Ab Assay</t>
  </si>
  <si>
    <t>Diasorin</t>
  </si>
  <si>
    <t>LIAISON SARS-CoV-2 S1/S2 IgG test</t>
  </si>
  <si>
    <t>S1/S2</t>
  </si>
  <si>
    <t>CHU Liège*</t>
  </si>
  <si>
    <t>LHUB-ULB</t>
  </si>
  <si>
    <t>Eurofins</t>
  </si>
  <si>
    <t>Beijing Wantai Biological Pharmacy Enterprise</t>
  </si>
  <si>
    <t>WANTAI SARS-CoV-2 Ab ELISA</t>
  </si>
  <si>
    <t>Coris BioConcept</t>
  </si>
  <si>
    <t>COVID-19 Ag Respi-Strip</t>
  </si>
  <si>
    <t>NP</t>
  </si>
  <si>
    <t>ULB, KULeuven, CHU Liège</t>
  </si>
  <si>
    <t>Siemens</t>
  </si>
  <si>
    <t>SARS-CoV-2 Total (COV2T) (Atellica Solution)</t>
  </si>
  <si>
    <t>UZA</t>
  </si>
  <si>
    <t>SARS-CoV-2 Total (COV2T) (Dimension Vista)</t>
  </si>
  <si>
    <t>GHDC</t>
  </si>
  <si>
    <t>SARS-CoV-2 Total (COV2T) (Advia Centaur)</t>
  </si>
  <si>
    <t>CHU Tivoli</t>
  </si>
  <si>
    <t>Xiamen Boson Biotech</t>
  </si>
  <si>
    <t>RAPID 2019-NCOV IGG/IGM COMBO TEST CARD</t>
  </si>
  <si>
    <t>refused initially</t>
  </si>
  <si>
    <t>AZ Alma*</t>
  </si>
  <si>
    <t>Vircell</t>
  </si>
  <si>
    <t>COVID‐19 ELISA IgG</t>
  </si>
  <si>
    <t>S, NCP</t>
  </si>
  <si>
    <t>AZ Sint-Jan Brugge</t>
  </si>
  <si>
    <t>Mikrogen Diagnostik</t>
  </si>
  <si>
    <t>recomWell SARS-CoV-2 IgG</t>
  </si>
  <si>
    <t>Surescreen</t>
  </si>
  <si>
    <t>COVID-19 IgG/IgM Rapid Test Cassette</t>
  </si>
  <si>
    <t>Anti-SARS-CoV-2-NCP ELISA IgG</t>
  </si>
  <si>
    <t>Innovita</t>
  </si>
  <si>
    <t xml:space="preserve">2019-nCoV Ab Test (Colloidal Gold) </t>
  </si>
  <si>
    <t>NO IFU</t>
  </si>
  <si>
    <t>AAZ-LMB</t>
  </si>
  <si>
    <t>COVID-19 IgG/IgM Rapid Test (Whole Blood/Serum/Plasma) – Cassette</t>
  </si>
  <si>
    <t>OLVZ Aalst</t>
  </si>
  <si>
    <t>Diapro</t>
  </si>
  <si>
    <t>COVID-19 IgG</t>
  </si>
  <si>
    <t>NCP, S1 &amp; S2</t>
  </si>
  <si>
    <t>AZ Alma</t>
  </si>
  <si>
    <t>NG Biotech</t>
  </si>
  <si>
    <t>NG-Test IgG-IgM COVID-19 All-in-one</t>
  </si>
  <si>
    <t>Panbio  IgG/IgM Covid-19 rapid test</t>
  </si>
  <si>
    <t>bioMérieux</t>
  </si>
  <si>
    <t xml:space="preserve">VIDAS SARS-CoV-2 IgG </t>
  </si>
  <si>
    <t>ELFA</t>
  </si>
  <si>
    <t>Intec Products</t>
  </si>
  <si>
    <t xml:space="preserve">Rapid SARS-CoV-2 Antibody (IgM/IgG) Test </t>
  </si>
  <si>
    <t>SARS-CoV-2 IgM Assay</t>
  </si>
  <si>
    <t>Euroimmun - See below verified approved after change in sample buffer</t>
  </si>
  <si>
    <t>Anti-SARS-CoV-2 ELISA (IgA)</t>
  </si>
  <si>
    <t>Beckman Coulter</t>
  </si>
  <si>
    <t>Access SARS-CoV-2 IgG</t>
  </si>
  <si>
    <t>Noorderhart Pelt</t>
  </si>
  <si>
    <t>Meso Scale Discovery</t>
  </si>
  <si>
    <t>Gent or UA ?</t>
  </si>
  <si>
    <t>Theradiag</t>
  </si>
  <si>
    <t>ELISA COVID-19 THERA02 IgG</t>
  </si>
  <si>
    <t>S</t>
  </si>
  <si>
    <t>TDR Covid-19 IgG+IgM THERA</t>
  </si>
  <si>
    <t>v</t>
  </si>
  <si>
    <t>ID.Vet</t>
  </si>
  <si>
    <t>ID Screen SARS-CoV-2-N IgG Indirect</t>
  </si>
  <si>
    <t>NovaTec Immundiagnostica</t>
  </si>
  <si>
    <t>NovaLisa SARS-CoV-2 (COVID-19) IgG</t>
  </si>
  <si>
    <t>total</t>
  </si>
  <si>
    <t>NovaLisa SARS-CoV-2 (COVID-19) IgA</t>
  </si>
  <si>
    <t>NovaLisa SARS-CoV-2 (COVID-19) IgM</t>
  </si>
  <si>
    <t>COVID-19 ELISA IgM+IgA</t>
  </si>
  <si>
    <t>iFlash-SARS-CoV-2 IgM</t>
  </si>
  <si>
    <t>COVID-19 IgG/IgM RAPID TEST (new)</t>
  </si>
  <si>
    <t>Sensitivity was calculated for each antibody using 2 different reference methods =&gt; PCR: IgG 95% IgM 65.7%. ELISA: IgG 98.92% IgM 92.98%. No validation of specimen.</t>
  </si>
  <si>
    <t>VITROS Anti-SARS-COV-2 IgG</t>
  </si>
  <si>
    <t>VIDAS SARS-COV-2 IgM</t>
  </si>
  <si>
    <t>IgM</t>
  </si>
  <si>
    <t>MGS (new)</t>
  </si>
  <si>
    <t>Prestige Diagnostics</t>
  </si>
  <si>
    <t>2019-nCoV IgG/IgM WB Device</t>
  </si>
  <si>
    <t>No interference study was made, no declaration of conformity</t>
  </si>
  <si>
    <t>SARS-CoV-2 IgG Assay (Dimension Vista)</t>
  </si>
  <si>
    <t>ATLAS Medical</t>
  </si>
  <si>
    <t>COVID-19 IgG/IgM Rapid Test Cassette
(Whole Blood /Serum/Plasma)</t>
  </si>
  <si>
    <t>Mylan</t>
  </si>
  <si>
    <t xml:space="preserve">Phadia </t>
  </si>
  <si>
    <t>Sars-CoV-2 Spike 1 IgG antibody test</t>
  </si>
  <si>
    <t>No validation of specimen. 771 samples but which specimen?Only 24 samples positive samples. No interference study. No labels.</t>
  </si>
  <si>
    <t>Elecsys Anti-SARS-CoV-2 S</t>
  </si>
  <si>
    <t>No validation of specimen. 7414 samples but which specimen?</t>
  </si>
  <si>
    <t>Biomerica</t>
  </si>
  <si>
    <t>COVID-19 IgG/IgM Rapid Strip Test</t>
  </si>
  <si>
    <t>358 samples but which specimen? Waiting for updated ISO certificate from NB. No validation of specimen.</t>
  </si>
  <si>
    <t>Nantong Egens Biotechnology</t>
  </si>
  <si>
    <t>Covid-19 IgG/IgM Rapid Test</t>
  </si>
  <si>
    <t xml:space="preserve">No performance data available  </t>
  </si>
  <si>
    <t>Syntron Bioresearch</t>
  </si>
  <si>
    <t>QuikPac II COVD-19 IgG/IgM Rapid Test</t>
  </si>
  <si>
    <t>602 samples but which specimen?</t>
  </si>
  <si>
    <t>The Binding Site Group</t>
  </si>
  <si>
    <t>Human anti-IgG/A/M SARS-CoV-2 ELISA</t>
  </si>
  <si>
    <t>Labelling not clear enough</t>
  </si>
  <si>
    <t>D-tek</t>
  </si>
  <si>
    <t>BlueDiver COVIDOT 5 IgG</t>
  </si>
  <si>
    <t>NCP, S, S1, S2, RBD</t>
  </si>
  <si>
    <t>No data available for plasma, no validation of specimen</t>
  </si>
  <si>
    <t>Diesse Diagnostica</t>
  </si>
  <si>
    <t>CHORUS SARS-CoV-2 IgG</t>
  </si>
  <si>
    <t>Specificity in IFU = 99.6% but recalculated with cross reactivity data included</t>
  </si>
  <si>
    <t>COVID19-LISA IgG</t>
  </si>
  <si>
    <t>NCP, S</t>
  </si>
  <si>
    <t>SD Biosensor (distributed by Roche)</t>
  </si>
  <si>
    <t>SARS-CoV-2 Rapid Antibody
Test</t>
  </si>
  <si>
    <t>SARS-CoV-2 IgG II Quant Architect</t>
  </si>
  <si>
    <t>SARS-CoV-2 IgG II Quant Alinity</t>
  </si>
  <si>
    <t>anti-SARS-CoV-2 QuantiVac IgG ELISA</t>
  </si>
  <si>
    <t>Alphadia</t>
  </si>
  <si>
    <t>ZENUM Sarl</t>
  </si>
  <si>
    <t>COVID-19 IgG/IgM Rapid Test Cassette (WB/S/P)</t>
  </si>
  <si>
    <t>Sensitivity in IFU: 97% (IgM - 37 stalen) en 97.4% (IgG - 77 stalen) en Specificiteit: 100% (IgM - 40 stalen)</t>
  </si>
  <si>
    <t>LIAISON SARS-CoV-2 TrimericS IgG</t>
  </si>
  <si>
    <t>Hangzhou York Biotech</t>
  </si>
  <si>
    <t>SARS-CoV-2 IgM/IgG Rapid Test Kit</t>
  </si>
  <si>
    <t>Siemens Healthineers</t>
  </si>
  <si>
    <t>Atellica IM SARS-CoV-2 IgG (sCOVG)</t>
  </si>
  <si>
    <t>anti-SARS-CoV-2 ELISA (IgA)</t>
  </si>
  <si>
    <t>Diesse Diagnostica Senese</t>
  </si>
  <si>
    <t>SARS CoV-2 SCREEN Serum</t>
  </si>
  <si>
    <t>total Ab</t>
  </si>
  <si>
    <t>ACON Biotech (Hangzhou)</t>
  </si>
  <si>
    <t>SARS-CoV-2 IgG/IgM Rapid Test</t>
  </si>
  <si>
    <t>BioMARIC</t>
  </si>
  <si>
    <t>SARS-CoV-2 Total Ab ELISA</t>
  </si>
  <si>
    <t>AVERAGE</t>
  </si>
  <si>
    <t>MEDIAN</t>
  </si>
  <si>
    <t>MIN</t>
  </si>
  <si>
    <t>1st quart</t>
  </si>
  <si>
    <t>mediaan</t>
  </si>
  <si>
    <t>3rd quart</t>
  </si>
  <si>
    <t>max</t>
  </si>
  <si>
    <t>List of recommended SARS-CoV-2 antibody and antigen tests</t>
  </si>
  <si>
    <t>Validated antibody tests</t>
  </si>
  <si>
    <t>Test</t>
  </si>
  <si>
    <t>Target</t>
  </si>
  <si>
    <t>Validation link</t>
  </si>
  <si>
    <t>Qualitative
Semi-quantitative
Quantitative</t>
  </si>
  <si>
    <t>Rapid</t>
  </si>
  <si>
    <t>to be published</t>
  </si>
  <si>
    <t>qualitative</t>
  </si>
  <si>
    <t>Publication</t>
  </si>
  <si>
    <t>Report</t>
  </si>
  <si>
    <t>SARS-CoV-2 IgG Assay (Alinity, Architect)</t>
  </si>
  <si>
    <t>semi-quantitative</t>
  </si>
  <si>
    <t>SARS-CoV-2 IgM Assay (Alinity, Architect)</t>
  </si>
  <si>
    <t>Beckman-Coulter</t>
  </si>
  <si>
    <t>VIDAS SARS-CoV-2 IgM</t>
  </si>
  <si>
    <t>quantitative</t>
  </si>
  <si>
    <t>Publication 1</t>
  </si>
  <si>
    <t>Publication 2</t>
  </si>
  <si>
    <t>SARS-CoV-2 Total (COV2T) (Advia Centaur, Atellica Solution, Dimension Vista)</t>
  </si>
  <si>
    <t>MAGLUMI SARS-CoV-2 IgM/IgG Test</t>
  </si>
  <si>
    <t>Verified antibody tests, according to the new procedure (not validated by Belgian lab).</t>
  </si>
  <si>
    <t>Please note: 
The new procedure can be found at: https://www.fagg.be/sites/default/files/content/new_application_procedure.pdf</t>
  </si>
  <si>
    <t>NA</t>
  </si>
  <si>
    <t>Access SARS-CoV-2 IgG (1st IS)</t>
  </si>
  <si>
    <t>qualitative + quantitative</t>
  </si>
  <si>
    <t>ZENUM</t>
  </si>
  <si>
    <t>SARS-CoV-2 IgG II Quant (Alinity, Architect)</t>
  </si>
  <si>
    <t>Covid-19 Profile 5 IgG DOT</t>
  </si>
  <si>
    <t>LIAISON SARS-CoV-2 TrimericS IgG</t>
  </si>
  <si>
    <t>CHORUS SARS CoV-2 Screen Serum</t>
  </si>
  <si>
    <t>Anti-SARS-CoV-2 QuantiVac ELISA (IgG)</t>
  </si>
  <si>
    <t>Anti-SARS-CoV-2-ELISA (IgA)</t>
  </si>
  <si>
    <t>Phadia</t>
  </si>
  <si>
    <t>EliA SARS-CoV-2-Sp1 IgG</t>
  </si>
  <si>
    <t>SARS-CoV-2 IgG Assay</t>
  </si>
  <si>
    <r>
      <t xml:space="preserve">Antigen tests </t>
    </r>
    <r>
      <rPr>
        <b/>
        <u/>
        <sz val="12"/>
        <color theme="1"/>
        <rFont val="Calibri"/>
        <family val="2"/>
        <scheme val="minor"/>
      </rPr>
      <t>for professional use</t>
    </r>
    <r>
      <rPr>
        <b/>
        <sz val="12"/>
        <color theme="1"/>
        <rFont val="Calibri"/>
        <family val="2"/>
        <scheme val="minor"/>
      </rPr>
      <t xml:space="preserve"> with sensitivity </t>
    </r>
    <r>
      <rPr>
        <b/>
        <sz val="12"/>
        <color theme="1"/>
        <rFont val="Calibri"/>
        <family val="2"/>
      </rPr>
      <t>≥ 90% AND specificity ≥ 99% as claimed in the IFU.</t>
    </r>
  </si>
  <si>
    <r>
      <t xml:space="preserve">Please note:
At the time this list was compiled, extensive independent validations were scarce for most SARS-CoV-2 antigen tests. Therefore, the sensitivity and specificity values in the list below are taken from the manufacturer’s instructions for use and should be interpreted with caution. Antigen test show a large range in sensitivity values that are lower than RT-PCR sensitivity. Real-life performance of antigen tests depends on several factors such as sample type, specimen collection and handling, infection stage and certainly viral load. Antigen tests perform best when the person is tested in the early stages of infection with SARS-CoV-2 when viral load is generally highest. More information on antigen test validation studies can for instance be found at The Foundation for Innovative New Diagnostics (FIND) that is conducting prospective diagnostic evaluation studies in collaboration with multiple, independent sites to determine the accuracy of COVID-19 antigen rapid tests.
</t>
    </r>
    <r>
      <rPr>
        <b/>
        <sz val="12"/>
        <color rgb="FFFF0000"/>
        <rFont val="Calibri"/>
        <family val="2"/>
        <scheme val="minor"/>
      </rPr>
      <t>Precise knowledge of testing circumstances, test performance characteristics and specific patient’s clinical conditions are imperative for a correct interpretation of antigen test results.
The tests on this list are for professional use only and cannot be used or sold as self-tests.
If a test is also taken up in the common Health Security Committee (HSC) list (colum G), it can be used in the context of the EU Digital Green Certificate ('test certificate').</t>
    </r>
  </si>
  <si>
    <t>Sensitivity</t>
  </si>
  <si>
    <t>Specimen type</t>
  </si>
  <si>
    <t>Test ID in JRC database</t>
  </si>
  <si>
    <t>Test on common HSC list?</t>
  </si>
  <si>
    <t>AAZ</t>
  </si>
  <si>
    <t>COVID-VIRO</t>
  </si>
  <si>
    <t>NP swab</t>
  </si>
  <si>
    <t>Yes</t>
  </si>
  <si>
    <t>PANBIO COVID-19 Ag rapid test device</t>
  </si>
  <si>
    <t>98,1/93,3</t>
  </si>
  <si>
    <t>99,8/99,4</t>
  </si>
  <si>
    <t>Nasal swab/NP swab</t>
  </si>
  <si>
    <t>Flowflex SARS-CoV-2 Antigen Rapid Test</t>
  </si>
  <si>
    <t>ACON Laboratories</t>
  </si>
  <si>
    <t>ACRO Biotech</t>
  </si>
  <si>
    <t>COVID-19 Antigen Rapid Test (Oral Fluid)</t>
  </si>
  <si>
    <t>Saliva</t>
  </si>
  <si>
    <t>No</t>
  </si>
  <si>
    <t>SARS-CoV-2 Antigen Rapid Test (Swab)</t>
  </si>
  <si>
    <t>Nasal swab</t>
  </si>
  <si>
    <t>AMEDA Labordiagnostik</t>
  </si>
  <si>
    <t>AMP Rapid Test SARS-CoV-2 Ag</t>
  </si>
  <si>
    <t>AMP Rapid Test SARS-CoV-2 Ag - INFLUENZA A+B</t>
  </si>
  <si>
    <t>Anhui Deepblue Medical Technology</t>
  </si>
  <si>
    <t>COVID-19 (SARS-CoV-2) Antigen Test Kit (Colloidal Gold)</t>
  </si>
  <si>
    <t>95.7/96.4</t>
  </si>
  <si>
    <t>99.3/99.8</t>
  </si>
  <si>
    <t>NP swab/OP swab</t>
  </si>
  <si>
    <t>96.4/97.1</t>
  </si>
  <si>
    <t>99.8/99.8</t>
  </si>
  <si>
    <t>Nasal swab/Saliva</t>
  </si>
  <si>
    <t xml:space="preserve">Anhui Formaster Biosci Co </t>
  </si>
  <si>
    <t>New Coronavirus (COVID-19) Antigen Rapid Test (Saliva)</t>
  </si>
  <si>
    <t>Ardi Research</t>
  </si>
  <si>
    <t>CoVard COVID-19 Antigen Rapid Test</t>
  </si>
  <si>
    <t>Asan Pharmaceutical Co</t>
  </si>
  <si>
    <t>Asan Easy Test Flu/COVID-19 Ag Combo</t>
  </si>
  <si>
    <t>Assure Tech (Hangzhou) Co</t>
  </si>
  <si>
    <t>COVID-19 Antigen Rapid Test Device</t>
  </si>
  <si>
    <t>94.3/91.6</t>
  </si>
  <si>
    <t>99.0/100</t>
  </si>
  <si>
    <t>NP swab/Nasal swab</t>
  </si>
  <si>
    <t>COVID-19 Antigen Nasal Test Kit</t>
  </si>
  <si>
    <t>Asterion Otel İnşaat Bilişim Medikal Maden Tic.Ltd.Şti.</t>
  </si>
  <si>
    <t>As-check</t>
  </si>
  <si>
    <t>Covid-19 Antigen Rapid Test Cassette</t>
  </si>
  <si>
    <t>BBB Inc.</t>
  </si>
  <si>
    <t>MARK-B™ COVID-19 Ag</t>
  </si>
  <si>
    <t>Beijing Beier Bioengineering</t>
  </si>
  <si>
    <t>COVID-19 Antigen Rapid Test Kit</t>
  </si>
  <si>
    <t>Nasal swab/NP swab/OP swab</t>
  </si>
  <si>
    <t>Beijing Hotgen Biotech</t>
  </si>
  <si>
    <t>Novel coronavirus 2019 n-CoV Ag Test</t>
  </si>
  <si>
    <t>98,6/97,3</t>
  </si>
  <si>
    <t>100/99,2</t>
  </si>
  <si>
    <t>Nasal swab/OP swab</t>
  </si>
  <si>
    <t>Beijing Lepu Medical</t>
  </si>
  <si>
    <t>SARS-CoV-2 Antigen Rapid Test Kit</t>
  </si>
  <si>
    <t>Bioscience (Tianjin) Diagnostic Technology </t>
  </si>
  <si>
    <t>Novel Coronavirus (2019-nCoV) Antigen Rapid Detection kit</t>
  </si>
  <si>
    <t>Biospeedia</t>
  </si>
  <si>
    <t>Covid-19 Nasal Ag Test</t>
  </si>
  <si>
    <t>COVID-19 Speed-Antigen Test</t>
  </si>
  <si>
    <t>Biosynex</t>
  </si>
  <si>
    <t>BIOSYNEX COVID-19 Ag BSS</t>
  </si>
  <si>
    <t>Bioteke Corporation (Wuxi) Co</t>
  </si>
  <si>
    <t>SARS-CoV-2 Antigen Test Kit (Colloidal gold method)</t>
  </si>
  <si>
    <t>Biotical Health</t>
  </si>
  <si>
    <t>SARS-CoV-2 Ag CARD</t>
  </si>
  <si>
    <t>Canary Global Inc</t>
  </si>
  <si>
    <t>SARS-CoV-2 Ultra Rapid Mobile Antigen Test</t>
  </si>
  <si>
    <t>96.4/97.30</t>
  </si>
  <si>
    <t>99.17/99.17</t>
  </si>
  <si>
    <t>saliva/NP swab</t>
  </si>
  <si>
    <r>
      <t>Cer</t>
    </r>
    <r>
      <rPr>
        <i/>
        <sz val="11"/>
        <color theme="1"/>
        <rFont val="Calibri"/>
        <family val="2"/>
        <scheme val="minor"/>
      </rPr>
      <t>T</t>
    </r>
    <r>
      <rPr>
        <sz val="11"/>
        <color theme="1"/>
        <rFont val="Calibri"/>
        <family val="2"/>
        <charset val="1"/>
        <scheme val="minor"/>
      </rPr>
      <t>est BIOTEC</t>
    </r>
  </si>
  <si>
    <t>One Step SARS-CoV-2 AG card</t>
  </si>
  <si>
    <t>92.9</t>
  </si>
  <si>
    <t>99.6</t>
  </si>
  <si>
    <t>Changzhou Biowin Pharmaceutical Co</t>
  </si>
  <si>
    <t xml:space="preserve">Novel Coronavirus (COVID-19) Antigen Test Kit (Colloidal Gold) </t>
  </si>
  <si>
    <t>Chil Tibbi Mal. San. Tic.</t>
  </si>
  <si>
    <t>CHIL COVID-19 Antigen Rapid Test</t>
  </si>
  <si>
    <t>99.0/99.0/98.0</t>
  </si>
  <si>
    <t>99.6/99.6/99.6</t>
  </si>
  <si>
    <t>NP swab/OP swab/Nasal swab</t>
  </si>
  <si>
    <t>Chongqing M&amp;D Biotechnology Co</t>
  </si>
  <si>
    <t>2019-nCoV Antigen Test Kit</t>
  </si>
  <si>
    <t>Citest Diagnostics</t>
  </si>
  <si>
    <t>COVID-19 Antigen Rapid Test (Swab)</t>
  </si>
  <si>
    <t>96.4/92.9</t>
  </si>
  <si>
    <t>Covid-19 Ag Respi-strip with reference C-1123 (for dry swab procedure only)</t>
  </si>
  <si>
    <t>COVID-19 Ag K-SeT</t>
  </si>
  <si>
    <t>COVID-19 Ag Rapid Test</t>
  </si>
  <si>
    <t>Dialab</t>
  </si>
  <si>
    <t>Diaquick Covid-19 Ag Cassette Z20401CE</t>
  </si>
  <si>
    <t>Diaquick Covid-19 Ag Cassette Z20601CE</t>
  </si>
  <si>
    <t>DiaSorin</t>
  </si>
  <si>
    <t>LIAISON SARS-CoV-2 Ag</t>
  </si>
  <si>
    <t>97,1/94,6</t>
  </si>
  <si>
    <t>100,0/99,5</t>
  </si>
  <si>
    <t>Lab test</t>
  </si>
  <si>
    <t>DiaSource</t>
  </si>
  <si>
    <t>Covid-19 Antigen Rapid Test</t>
  </si>
  <si>
    <t>Dräger Safety AG &amp; Co KGaA</t>
  </si>
  <si>
    <t>Antigen Test SARS-CoV-2</t>
  </si>
  <si>
    <t>Dynamiker</t>
  </si>
  <si>
    <t>Dynamiker SARS-CoV-2 Ag Rapid Test</t>
  </si>
  <si>
    <t>Eon Biotechnology</t>
  </si>
  <si>
    <t>EONbt COVID-19 Antigen</t>
  </si>
  <si>
    <t>Generic Assays</t>
  </si>
  <si>
    <t>GA CoV-2 Antigen Rapid 3980</t>
  </si>
  <si>
    <t>Genobio Pharmaceutical Co</t>
  </si>
  <si>
    <t>SARS-CoV-2 Antigen Rapid Test (Colloidal Gold)</t>
  </si>
  <si>
    <t>97.3/96.30/97.14/95.24</t>
  </si>
  <si>
    <t>99.14/99.28/99.34/99.26</t>
  </si>
  <si>
    <t>NP swab/nasal swab/OP swab/saliva</t>
  </si>
  <si>
    <t>Genrui Biotech</t>
  </si>
  <si>
    <t>SARS-CoV-2 Antigen Test Kit (Colloidal Gold)</t>
  </si>
  <si>
    <t>Getein Biotech</t>
  </si>
  <si>
    <t>One Step Test for SARS-CoV-2 Antigen (Colloidal Gold)</t>
  </si>
  <si>
    <t>Goldsite Diagnostics</t>
  </si>
  <si>
    <t>SARS-CoV-2 Antigen Kit (Colloidal Gold)</t>
  </si>
  <si>
    <t>Green Cross Medical Science Corp.</t>
  </si>
  <si>
    <t>Genedia W Covid-19 Ag</t>
  </si>
  <si>
    <t>Guangdong Hecin Scientific</t>
  </si>
  <si>
    <t>2019-nCoV Antigen Test Kit (Colloidal Gold method)</t>
  </si>
  <si>
    <t>Guangdong Longsee Biomedical</t>
  </si>
  <si>
    <t>2019-nCoV Ag Rapid Detection Kit (Immuno-Chromatography)</t>
  </si>
  <si>
    <t>OP swab</t>
  </si>
  <si>
    <t>Guangzhou Wondfo Biotech</t>
  </si>
  <si>
    <t>Wondfo SARS-CoV-2 Ag Test</t>
  </si>
  <si>
    <t>Hangzhou Alltest Biotech</t>
  </si>
  <si>
    <t>COVID-19 Antigen Rapid Test (Nasopharyngeal Swab)</t>
  </si>
  <si>
    <t>SARS-CoV-2 Antigen Rapid Test (Nasal Swab)</t>
  </si>
  <si>
    <t xml:space="preserve">SARS-CoV-2 Antigen Rapid Test </t>
  </si>
  <si>
    <t>93.4/93.5</t>
  </si>
  <si>
    <t>99.9/99.3</t>
  </si>
  <si>
    <t>NP swab/nasal swab</t>
  </si>
  <si>
    <t>Hangzhou Biotest Biotech</t>
  </si>
  <si>
    <t>SARS-CoV-2 Antigen Rapid Test Cassette</t>
  </si>
  <si>
    <t>99.2</t>
  </si>
  <si>
    <t>Lungene Covid-19 Ag Rapid Test</t>
  </si>
  <si>
    <t>Hangzhou Fanttest Biotech</t>
  </si>
  <si>
    <t>Novel Coronavirus (SARS-CoV-2) Antigen Rapid Test Cassette</t>
  </si>
  <si>
    <t>98.08/98.06</t>
  </si>
  <si>
    <t>99.34/99.45</t>
  </si>
  <si>
    <t>Hangzhou Genesis Biodetection and Biocontrol</t>
  </si>
  <si>
    <t>KaiBiLi COVID-19 Antigen</t>
  </si>
  <si>
    <t>KaiBiLi COVID-19 Antigen Neo</t>
  </si>
  <si>
    <t>Hangzhou Laihe Biotech Co</t>
  </si>
  <si>
    <t>LYHER Novel Coronavirus (COVID-19) Antigen Test Kit (Colloidal Gold)</t>
  </si>
  <si>
    <t>Hangzhou Realy Tech</t>
  </si>
  <si>
    <t>Novel coronavirus (SARS-CoV-2) Antigen Rapid Test Cassette (swab)</t>
  </si>
  <si>
    <t>Novel Coronavirus (SARS-Cov-2) Antigen Rapid Test Device</t>
  </si>
  <si>
    <t>92.9 (Ct&lt;30)</t>
  </si>
  <si>
    <t>Novel Coronavirus (SARS-Cov-2) Antigen Rapid Test Device (nasal swab)</t>
  </si>
  <si>
    <t>Hangzhou Sejoy Electronics &amp; Instruments</t>
  </si>
  <si>
    <t>97.4/97.4/95.8/95.7</t>
  </si>
  <si>
    <t>99.1/99.1/99.4/99.3</t>
  </si>
  <si>
    <t>Nasal swab/NP swab/OP swab/Saliva</t>
  </si>
  <si>
    <t>Healgen Scientific (distributed by Siemens)</t>
  </si>
  <si>
    <t>CLINITEST Rapid COVID-19 Antigen Test</t>
  </si>
  <si>
    <t>98,3/97,3</t>
  </si>
  <si>
    <t>99,6/100</t>
  </si>
  <si>
    <t>Hubei Jinjian Biology Co</t>
  </si>
  <si>
    <t>SARS-CoV-2 Antigen Test Kit (Colloidal Gold Method)</t>
  </si>
  <si>
    <t>97.5/97.5</t>
  </si>
  <si>
    <t>99.2/99.6</t>
  </si>
  <si>
    <t>Humasis</t>
  </si>
  <si>
    <t>Covid-19 Ag Rapid Test</t>
  </si>
  <si>
    <t>InTec products Inc</t>
  </si>
  <si>
    <t>Rapid SARS-CoV-2 Antigen Test</t>
  </si>
  <si>
    <t>96.3/95.5</t>
  </si>
  <si>
    <t>100/99.6</t>
  </si>
  <si>
    <t>InTec products Inc</t>
  </si>
  <si>
    <t>iXensor Co</t>
  </si>
  <si>
    <t>PixoTest COVID-19 Ag Test Kit</t>
  </si>
  <si>
    <t>Jiangsu Diagnostics Biotechnology Co</t>
  </si>
  <si>
    <t>COVID-19 Antigen Rapid Test Cassette (Colloidal gold)</t>
  </si>
  <si>
    <t>97.58/97.92</t>
  </si>
  <si>
    <t>Jiangsu Konsung Bio-Medical Science and Technology</t>
  </si>
  <si>
    <t>COVID-19 Antigen Rapid Test Kit (Colloidal Gold)</t>
  </si>
  <si>
    <t>97.5/98.3/96.0</t>
  </si>
  <si>
    <t>99.1/99.2/99.5</t>
  </si>
  <si>
    <t>COVID-19 Salivary Antigen Rapid Test Kit (Colloidal Gold)</t>
  </si>
  <si>
    <t>Jiangsu Medomics Medical Technology</t>
  </si>
  <si>
    <t>SARS-CoV-2 Antigen Test Kit (LFIA)</t>
  </si>
  <si>
    <t>97.73/95.54</t>
  </si>
  <si>
    <t>99.51/99.04</t>
  </si>
  <si>
    <t>NP swab+ OP swab/nasal swab</t>
  </si>
  <si>
    <t>Jinan Babio Biotechnology Co</t>
  </si>
  <si>
    <t>SARS-CoV-2 Antigen Rapid Detection Kit (Colloidal Gold)</t>
  </si>
  <si>
    <t>96.38/97.41/97.48</t>
  </si>
  <si>
    <t>100/99.53/99.65</t>
  </si>
  <si>
    <t>Nasal swab/OP swab/saliva</t>
  </si>
  <si>
    <t>JOYSBIO (Tianjin) Biotechnology</t>
  </si>
  <si>
    <t>SARS-CoV-2 Antigen Rapid Test Kit (Colloidal Gold)</t>
  </si>
  <si>
    <t>LiClear Biotech (Hangzhou)</t>
  </si>
  <si>
    <t>SARS-COV-2 Nucleocapsid (N) Antigen Rapid Test Cassette</t>
  </si>
  <si>
    <t>LumiQuick Diagnostics</t>
  </si>
  <si>
    <t>QuickProfile COVID-19 Antigen Test Strip</t>
  </si>
  <si>
    <t>MEDsan</t>
  </si>
  <si>
    <t>SARS-CoV-2 Antigen Rapid Test</t>
  </si>
  <si>
    <t>92.5</t>
  </si>
  <si>
    <t>99.8</t>
  </si>
  <si>
    <t>MP Biomedicals</t>
  </si>
  <si>
    <t>Rapid SARS-CoV-2 Antigen Test Card</t>
  </si>
  <si>
    <t>Covid19CHECK-GEN</t>
  </si>
  <si>
    <t>COVID19CHECK-NAS (COVID-19 antigen rapid test cassette)</t>
  </si>
  <si>
    <t>COVID19CHECK-SAL (Sars-Cov-2 Antigen Rapid Test)</t>
  </si>
  <si>
    <r>
      <t>96.8 (Ct</t>
    </r>
    <r>
      <rPr>
        <sz val="11"/>
        <rFont val="Calibri"/>
        <family val="2"/>
      </rPr>
      <t>≤ 33)</t>
    </r>
  </si>
  <si>
    <t>Mylab Discovery Solutions Pvt</t>
  </si>
  <si>
    <t>PathoCatch COVID-19 Antigen Lateral Flow Test Device</t>
  </si>
  <si>
    <t>nal von minden</t>
  </si>
  <si>
    <t>NADAL COVID-19 Ag Rapid Test</t>
  </si>
  <si>
    <t>Nanjing Synthgene Medical Technology</t>
  </si>
  <si>
    <t>SARS-COV-2 Nucleocapsid (N) Antigen Rapid Detection Kit (Colloidal gold method)</t>
  </si>
  <si>
    <t>Nanjing Vazyme Medical Technology</t>
  </si>
  <si>
    <t>Severe Acute Respiratory Syndrome Coronavirus 2 (SARS-CoV-2) Antigen Detection Kit (Colloidal Gold-Based)</t>
  </si>
  <si>
    <t>NanoEntek</t>
  </si>
  <si>
    <t>FREND COVID-19 Ag</t>
  </si>
  <si>
    <t>Nantong Diagnosis Biotechnology</t>
  </si>
  <si>
    <t>Covid-19 Antigen Saliva Test Kit (Colloidal Gold) (Cassette)</t>
  </si>
  <si>
    <t>Covid-19 Antigen Test Kit (Colloidal Gold)</t>
  </si>
  <si>
    <t>98,8/98,5</t>
  </si>
  <si>
    <t>New Gene (Hangzhou) Bioengeneering</t>
  </si>
  <si>
    <t>Covid-19 Antigen Detection Kit</t>
  </si>
  <si>
    <t>97.3/95.7/98/95.1</t>
  </si>
  <si>
    <t>99/99/99.1/99.1</t>
  </si>
  <si>
    <t>Nasal swab/OP swab/NP swab/Sputum</t>
  </si>
  <si>
    <t>ONCOSEM Onkolojik Sistemler San. ve Tic. A.Ş.</t>
  </si>
  <si>
    <t>2019-nCoV Antigen Rapid Test Kit</t>
  </si>
  <si>
    <t>Ortho-Clinical Diagnostics</t>
  </si>
  <si>
    <t>VITROS SARS-CoV-2 Antigen test</t>
  </si>
  <si>
    <t>PCL</t>
  </si>
  <si>
    <t>PCL COVID19 Ag Gold</t>
  </si>
  <si>
    <t>90.8 (Ct&lt;30)/91.7</t>
  </si>
  <si>
    <t>99.5/100</t>
  </si>
  <si>
    <t>Saliva/NP swab</t>
  </si>
  <si>
    <t>2019-nCoV Antigen Device</t>
  </si>
  <si>
    <t>2019-nCoV Antigen Device (Anterior Nasal Swab)</t>
  </si>
  <si>
    <t>PRIMACOVID COVID-19 Antigen Rapid Test</t>
  </si>
  <si>
    <t>99.2/100</t>
  </si>
  <si>
    <t>Qingdao Hightop Biotech</t>
  </si>
  <si>
    <t>SARS-CoV-2 Antigen Rapid Test (Immunochromatography)</t>
  </si>
  <si>
    <t>92.7/95.0/95.0</t>
  </si>
  <si>
    <t>99.8/99.8/99.8</t>
  </si>
  <si>
    <t>Quidel</t>
  </si>
  <si>
    <t>Sofia SARS Antigen FIA</t>
  </si>
  <si>
    <t>Sofia 2 Flu + SARS Antigen FIA</t>
  </si>
  <si>
    <t>Roche Diagnostics</t>
  </si>
  <si>
    <t>Elecsys SARS-CoV-2 Antigen</t>
  </si>
  <si>
    <t>SARS-CoV-2 Rapid Antigen Test</t>
  </si>
  <si>
    <t>Shenzhen Huian Biosci Technology</t>
  </si>
  <si>
    <t>Shenzhen Landwind Biotechnology</t>
  </si>
  <si>
    <t>Shenzhen Lifotronic Technology Co</t>
  </si>
  <si>
    <t>SARS-CoV-2 Antigen (GICA)</t>
  </si>
  <si>
    <t>Shenzhen Lvshiyuan Biotechnology</t>
  </si>
  <si>
    <t>Green Spring SARS-CoV-2-Antigen-Rapid Test Kit (Colloidal Gold)</t>
  </si>
  <si>
    <t>96.8/98</t>
  </si>
  <si>
    <t>Shenzhen Microprofit Biotech</t>
  </si>
  <si>
    <t>Fluorecare SARS-CoV-2 Test Kit</t>
  </si>
  <si>
    <t>98.6/100</t>
  </si>
  <si>
    <t>Fluorecare SARS-CoV-2 Spike Protein Test Kit</t>
  </si>
  <si>
    <t>Shenzhen Superbio Technology Co</t>
  </si>
  <si>
    <t>2019-nCoV Antigen Rapid Test (Immunochromatography Assay)</t>
  </si>
  <si>
    <t>96.5/93.8/93.8</t>
  </si>
  <si>
    <t>99.7/100/99.4</t>
  </si>
  <si>
    <t>Shenzhen Ultra Diagnostics Biotech</t>
  </si>
  <si>
    <t>SARS-CoV-2 Antigen Test kit (SC0201 + SC0202)</t>
  </si>
  <si>
    <t>92/100/96</t>
  </si>
  <si>
    <t>NP swab/OP swab/Saliva</t>
  </si>
  <si>
    <t>SARS-CoV-2 Antigen Test kit (SC0203 + SC0204)</t>
  </si>
  <si>
    <t>92/95,7/97,3</t>
  </si>
  <si>
    <t>100/99/99</t>
  </si>
  <si>
    <t>NP swab/OP swab/Sputum</t>
  </si>
  <si>
    <t>Shenzhen YHLO Biotech Co</t>
  </si>
  <si>
    <t>GLINE-2019-nCoV Ag</t>
  </si>
  <si>
    <t>96.5/97.4</t>
  </si>
  <si>
    <t>99.3/99.3</t>
  </si>
  <si>
    <t>COVID-19 Coronavirus Rapid Antigen Test Cassette</t>
  </si>
  <si>
    <t>Todapharma</t>
  </si>
  <si>
    <t>TODA Coronadiag Ag</t>
  </si>
  <si>
    <t>Ulti med Products</t>
  </si>
  <si>
    <t>COVID-19 Antigen Test (Nasopharyngeal Swab)</t>
  </si>
  <si>
    <t>COVID-19 and Influenza A+B Antigen Combo Rapid Test (Nasopharyngeal Swab)</t>
  </si>
  <si>
    <t>Van Oostveen Medical</t>
  </si>
  <si>
    <t>Coronavirus Ag Rapid Test Cassette (Swab)</t>
  </si>
  <si>
    <t>Vision Biyoteknoloji</t>
  </si>
  <si>
    <t>Vision Covid-19 Rapid Antigen Test kit</t>
  </si>
  <si>
    <t>Vitrosens Biyoteknoloji Ltd. Şti.</t>
  </si>
  <si>
    <t>RapidFor SARS-CoV-2 Rapid Antigen Test Kit</t>
  </si>
  <si>
    <t>97.3/95.3/97.05</t>
  </si>
  <si>
    <t>99.05/100/99.23</t>
  </si>
  <si>
    <t>VivaChek Biotech</t>
  </si>
  <si>
    <t>VivaDiag Pro SARS-CoV-2 Ag Rapid Test</t>
  </si>
  <si>
    <t>96.1/96.1/97.0</t>
  </si>
  <si>
    <t>VivaDiag SARS-CoV-2 Ag Rapid Test</t>
  </si>
  <si>
    <t>VivaDiag SARS-CoV-2 Ag Saliva Rapid Test</t>
  </si>
  <si>
    <t>Wenzhou OJA Biotechnology</t>
  </si>
  <si>
    <t>SARS-CoV-2 Antigen Detection Kit (Colloidal Gold Method)</t>
  </si>
  <si>
    <t>Wuhan UNscience Biotechnology Co</t>
  </si>
  <si>
    <t>Nasal swab/OP swab/NP swab</t>
  </si>
  <si>
    <t>Wuxi Biohermes Bio &amp; Medical Technology Co</t>
  </si>
  <si>
    <t>SARS-CoV-2 Antigen Test Kit (Lateral Flow Assay)</t>
  </si>
  <si>
    <t>Xiamen Wiz Biotech</t>
  </si>
  <si>
    <t>Z Biotech Inc.</t>
  </si>
  <si>
    <t>Anylab Covid-19 Ag Test kit</t>
  </si>
  <si>
    <t>Zenum</t>
  </si>
  <si>
    <t>BENKVO COVID-19 Antigen Rapid Test (Colloidal Gold) kit</t>
  </si>
  <si>
    <t>Zhejiang Anji Saianfu Biotech</t>
  </si>
  <si>
    <t>reOpenTest COVID-19 Antigen Rapid Test</t>
  </si>
  <si>
    <t>98.1/97.5</t>
  </si>
  <si>
    <t>99.1/99.1</t>
  </si>
  <si>
    <t>Zhejiang Orient Gene Biotech (distributed by Bio-Rad and Menarini)</t>
  </si>
  <si>
    <t>98.3/97.3</t>
  </si>
  <si>
    <t>99.6/100</t>
  </si>
  <si>
    <t>Zhuhai Lituo Biotechnology</t>
  </si>
  <si>
    <t>COVID-19 Antigen Detection Kit (Colloidal Gold)</t>
  </si>
  <si>
    <t>96.4/96.9/96.0/93.3</t>
  </si>
  <si>
    <t>OP swab/NP swab/Nasal swab/Saliva</t>
  </si>
  <si>
    <t>Abbreviations</t>
  </si>
  <si>
    <t>Chemiluminescent Immunoassay</t>
  </si>
  <si>
    <t>Chemiluminescent Microparticle Immunoassay</t>
  </si>
  <si>
    <t>Electrochemiluminescence Immunoassay</t>
  </si>
  <si>
    <t>Enzyme-linked Fluorescent Assay</t>
  </si>
  <si>
    <t>Enzyme-linked Immunosorbent Assay</t>
  </si>
  <si>
    <t>Not applicable</t>
  </si>
  <si>
    <t>Nucleocapsid Protein</t>
  </si>
  <si>
    <t>Nasopharyngeal</t>
  </si>
  <si>
    <t>OP</t>
  </si>
  <si>
    <t>Oropharyngeal</t>
  </si>
  <si>
    <t>Receptor-binding Domain</t>
  </si>
  <si>
    <t>Spike Protein</t>
  </si>
  <si>
    <t>S1 &amp; S2</t>
  </si>
  <si>
    <t>S1 &amp; S2 subunit</t>
  </si>
  <si>
    <t>Latest update: 06/04/2022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</si>
</sst>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_€"/>
    <numFmt numFmtId="165" formatCode="0.0"/>
    <numFmt numFmtId="166" formatCode="0.000"/>
  </numFmts>
  <fonts count="32"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u/>
      <sz val="11"/>
      <color theme="10"/>
      <name val="Calibri"/>
      <family val="2"/>
      <charset val="1"/>
      <scheme val="minor"/>
    </font>
    <font>
      <b/>
      <sz val="12"/>
      <color theme="1"/>
      <name val="Calibri"/>
      <family val="2"/>
      <scheme val="minor"/>
    </font>
    <font>
      <b/>
      <sz val="13"/>
      <color theme="0"/>
      <name val="Calibri"/>
      <family val="2"/>
      <scheme val="minor"/>
    </font>
    <font>
      <b/>
      <sz val="11"/>
      <color theme="0"/>
      <name val="Calibri"/>
      <family val="2"/>
      <scheme val="minor"/>
    </font>
    <font>
      <b/>
      <sz val="11"/>
      <color theme="2"/>
      <name val="Calibri"/>
      <family val="2"/>
      <scheme val="minor"/>
    </font>
    <font>
      <b/>
      <sz val="11"/>
      <color rgb="FF7030A0"/>
      <name val="Calibri"/>
      <family val="2"/>
      <scheme val="minor"/>
    </font>
    <font>
      <u/>
      <sz val="11"/>
      <color theme="10"/>
      <name val="Calibri"/>
      <family val="2"/>
      <scheme val="minor"/>
    </font>
    <font>
      <b/>
      <u/>
      <sz val="11"/>
      <name val="Calibri"/>
      <family val="2"/>
      <scheme val="minor"/>
    </font>
    <font>
      <u/>
      <sz val="11"/>
      <color theme="1"/>
      <name val="Calibri"/>
      <family val="2"/>
      <scheme val="minor"/>
    </font>
    <font>
      <sz val="11"/>
      <color rgb="FFFF0000"/>
      <name val="Calibri"/>
      <family val="2"/>
      <scheme val="minor"/>
    </font>
    <font>
      <sz val="11"/>
      <color theme="8"/>
      <name val="Calibri"/>
      <family val="2"/>
      <scheme val="minor"/>
    </font>
    <font>
      <sz val="11"/>
      <color theme="1"/>
      <name val="Calibri"/>
      <family val="2"/>
      <charset val="1"/>
      <scheme val="minor"/>
    </font>
    <font>
      <b/>
      <sz val="12"/>
      <color theme="1"/>
      <name val="Calibri"/>
      <family val="2"/>
    </font>
    <font>
      <i/>
      <sz val="11"/>
      <color theme="1"/>
      <name val="Calibri"/>
      <family val="2"/>
      <scheme val="minor"/>
    </font>
    <font>
      <sz val="11"/>
      <name val="Calibri"/>
      <family val="2"/>
      <charset val="1"/>
      <scheme val="minor"/>
    </font>
    <font>
      <b/>
      <u/>
      <sz val="11"/>
      <color theme="1"/>
      <name val="Calibri"/>
      <family val="2"/>
      <scheme val="minor"/>
    </font>
    <font>
      <b/>
      <u/>
      <sz val="12"/>
      <color theme="1"/>
      <name val="Calibri"/>
      <family val="2"/>
      <scheme val="minor"/>
    </font>
    <font>
      <b/>
      <sz val="11"/>
      <color theme="8"/>
      <name val="Calibri"/>
      <family val="2"/>
      <scheme val="minor"/>
    </font>
    <font>
      <sz val="11"/>
      <color rgb="FF000000"/>
      <name val="Calibri"/>
      <family val="2"/>
      <scheme val="minor"/>
    </font>
    <font>
      <b/>
      <u/>
      <sz val="12"/>
      <color theme="10"/>
      <name val="Calibri"/>
      <family val="2"/>
      <scheme val="minor"/>
    </font>
    <font>
      <sz val="11"/>
      <color rgb="FF000000"/>
      <name val="Calibri"/>
      <family val="2"/>
      <charset val="1"/>
      <scheme val="minor"/>
    </font>
    <font>
      <sz val="11"/>
      <name val="Calibri"/>
      <family val="2"/>
    </font>
    <font>
      <b/>
      <sz val="12"/>
      <color rgb="FFFF0000"/>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9"/>
        <bgColor indexed="64"/>
      </patternFill>
    </fill>
    <fill>
      <patternFill patternType="solid">
        <fgColor theme="4" tint="0.39997558519241921"/>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7030A0"/>
        <bgColor indexed="64"/>
      </patternFill>
    </fill>
    <fill>
      <patternFill patternType="solid">
        <fgColor rgb="FFC00000"/>
        <bgColor indexed="64"/>
      </patternFill>
    </fill>
    <fill>
      <patternFill patternType="solid">
        <fgColor theme="7"/>
        <bgColor indexed="64"/>
      </patternFill>
    </fill>
    <fill>
      <patternFill patternType="solid">
        <fgColor rgb="FF99CC00"/>
        <bgColor indexed="64"/>
      </patternFill>
    </fill>
    <fill>
      <patternFill patternType="solid">
        <fgColor rgb="FFFF3300"/>
        <bgColor indexed="64"/>
      </patternFill>
    </fill>
    <fill>
      <patternFill patternType="solid">
        <fgColor rgb="FF70AD47"/>
        <bgColor indexed="64"/>
      </patternFill>
    </fill>
  </fills>
  <borders count="3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s>
  <cellStyleXfs count="6">
    <xf numFmtId="0" fontId="0" fillId="0" borderId="0"/>
    <xf numFmtId="0" fontId="9" fillId="0" borderId="0" applyNumberFormat="0" applyFill="0" applyBorder="0" applyAlignment="0" applyProtection="0"/>
    <xf numFmtId="0" fontId="2" fillId="0" borderId="0"/>
    <xf numFmtId="0" fontId="20" fillId="0" borderId="0"/>
    <xf numFmtId="0" fontId="9" fillId="0" borderId="0" applyNumberFormat="0" applyFill="0" applyBorder="0" applyAlignment="0" applyProtection="0"/>
    <xf numFmtId="0" fontId="15" fillId="0" borderId="0" applyNumberFormat="0" applyFill="0" applyBorder="0" applyAlignment="0" applyProtection="0"/>
  </cellStyleXfs>
  <cellXfs count="584">
    <xf numFmtId="0" fontId="0" fillId="0" borderId="0" xfId="0"/>
    <xf numFmtId="0" fontId="8" fillId="0" borderId="0" xfId="0" applyFont="1"/>
    <xf numFmtId="0" fontId="8" fillId="0" borderId="0" xfId="0" applyFont="1" applyAlignment="1">
      <alignment horizontal="left" vertical="center"/>
    </xf>
    <xf numFmtId="0" fontId="5"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0" borderId="0" xfId="0" applyFont="1" applyAlignment="1">
      <alignment horizontal="left" vertical="center"/>
    </xf>
    <xf numFmtId="0" fontId="5" fillId="0" borderId="11" xfId="0" applyFont="1" applyBorder="1" applyAlignment="1">
      <alignment horizontal="center" vertical="center"/>
    </xf>
    <xf numFmtId="165" fontId="7" fillId="0" borderId="0" xfId="0" applyNumberFormat="1" applyFont="1" applyAlignment="1">
      <alignment horizontal="center" vertical="center"/>
    </xf>
    <xf numFmtId="165" fontId="7" fillId="0" borderId="10" xfId="0" applyNumberFormat="1" applyFont="1" applyBorder="1" applyAlignment="1">
      <alignment horizontal="center" vertical="center"/>
    </xf>
    <xf numFmtId="165" fontId="7" fillId="5" borderId="10" xfId="0" applyNumberFormat="1" applyFont="1" applyFill="1" applyBorder="1" applyAlignment="1">
      <alignment horizontal="center" vertical="center"/>
    </xf>
    <xf numFmtId="165" fontId="7" fillId="5" borderId="11" xfId="0" applyNumberFormat="1" applyFont="1" applyFill="1" applyBorder="1" applyAlignment="1">
      <alignment horizontal="center" vertical="center"/>
    </xf>
    <xf numFmtId="0" fontId="5" fillId="7" borderId="25" xfId="0" applyFont="1" applyFill="1" applyBorder="1" applyAlignment="1">
      <alignment horizontal="center" vertical="center" wrapText="1"/>
    </xf>
    <xf numFmtId="14" fontId="7" fillId="0" borderId="0" xfId="0" applyNumberFormat="1" applyFont="1" applyAlignment="1">
      <alignment horizontal="center" vertical="center"/>
    </xf>
    <xf numFmtId="0" fontId="0" fillId="0" borderId="0" xfId="0" applyAlignment="1">
      <alignment horizontal="left" vertical="center"/>
    </xf>
    <xf numFmtId="0" fontId="7" fillId="0" borderId="11" xfId="0" applyFont="1" applyBorder="1" applyAlignment="1">
      <alignment horizontal="left" vertical="center"/>
    </xf>
    <xf numFmtId="0" fontId="7" fillId="5" borderId="11" xfId="0" applyFont="1" applyFill="1" applyBorder="1" applyAlignment="1">
      <alignment horizontal="left" vertical="center"/>
    </xf>
    <xf numFmtId="0" fontId="6" fillId="3" borderId="11" xfId="0" applyFont="1" applyFill="1" applyBorder="1" applyAlignment="1">
      <alignment horizontal="center" vertical="center"/>
    </xf>
    <xf numFmtId="0" fontId="5" fillId="5" borderId="11" xfId="0" applyFont="1" applyFill="1" applyBorder="1" applyAlignment="1">
      <alignment horizontal="center" vertical="center"/>
    </xf>
    <xf numFmtId="0" fontId="7" fillId="0" borderId="19" xfId="0" applyFont="1" applyBorder="1" applyAlignment="1">
      <alignment horizontal="left" vertical="center" wrapText="1"/>
    </xf>
    <xf numFmtId="165" fontId="7" fillId="0" borderId="19" xfId="0" applyNumberFormat="1" applyFont="1" applyBorder="1" applyAlignment="1">
      <alignment horizontal="center" vertical="center"/>
    </xf>
    <xf numFmtId="14" fontId="7" fillId="0" borderId="21" xfId="0" applyNumberFormat="1" applyFont="1" applyBorder="1" applyAlignment="1">
      <alignment horizontal="center" vertical="center"/>
    </xf>
    <xf numFmtId="165" fontId="7" fillId="0" borderId="21" xfId="0" applyNumberFormat="1" applyFont="1" applyBorder="1" applyAlignment="1">
      <alignment horizontal="center" vertical="center"/>
    </xf>
    <xf numFmtId="0" fontId="5" fillId="5" borderId="19" xfId="0" applyFont="1" applyFill="1" applyBorder="1" applyAlignment="1">
      <alignment horizontal="center" vertical="center"/>
    </xf>
    <xf numFmtId="165" fontId="6" fillId="0" borderId="17" xfId="0" applyNumberFormat="1" applyFont="1" applyBorder="1" applyAlignment="1">
      <alignment horizontal="center" vertical="center"/>
    </xf>
    <xf numFmtId="165" fontId="6" fillId="0" borderId="17" xfId="0" applyNumberFormat="1" applyFont="1" applyBorder="1" applyAlignment="1">
      <alignment horizontal="center" vertical="center" wrapText="1"/>
    </xf>
    <xf numFmtId="165" fontId="6" fillId="0" borderId="33" xfId="0" applyNumberFormat="1" applyFont="1" applyBorder="1" applyAlignment="1">
      <alignment horizontal="center" vertical="center"/>
    </xf>
    <xf numFmtId="0" fontId="8" fillId="0" borderId="0" xfId="0" applyFont="1" applyAlignment="1">
      <alignment horizontal="center" vertical="center"/>
    </xf>
    <xf numFmtId="0" fontId="5" fillId="7" borderId="7" xfId="0" applyFont="1" applyFill="1" applyBorder="1" applyAlignment="1">
      <alignment horizontal="left" vertical="center"/>
    </xf>
    <xf numFmtId="0" fontId="7" fillId="0" borderId="23" xfId="0" applyFont="1" applyBorder="1" applyAlignment="1">
      <alignment vertical="top" wrapText="1"/>
    </xf>
    <xf numFmtId="165" fontId="7" fillId="0" borderId="2" xfId="0" applyNumberFormat="1" applyFont="1" applyBorder="1" applyAlignment="1">
      <alignment horizontal="center" vertical="center"/>
    </xf>
    <xf numFmtId="165" fontId="7" fillId="5" borderId="0" xfId="0" quotePrefix="1" applyNumberFormat="1" applyFont="1" applyFill="1" applyAlignment="1">
      <alignment horizontal="center" vertical="center"/>
    </xf>
    <xf numFmtId="165" fontId="6" fillId="0" borderId="18" xfId="0" applyNumberFormat="1" applyFont="1" applyBorder="1" applyAlignment="1">
      <alignment horizontal="center" vertical="center" wrapText="1"/>
    </xf>
    <xf numFmtId="165" fontId="7" fillId="0" borderId="0" xfId="0" quotePrefix="1" applyNumberFormat="1" applyFont="1" applyAlignment="1">
      <alignment horizontal="center" vertical="center"/>
    </xf>
    <xf numFmtId="165" fontId="6" fillId="0" borderId="23" xfId="0" applyNumberFormat="1" applyFont="1" applyBorder="1" applyAlignment="1">
      <alignment horizontal="center" vertical="center"/>
    </xf>
    <xf numFmtId="165" fontId="6" fillId="0" borderId="0" xfId="0" applyNumberFormat="1" applyFont="1" applyAlignment="1">
      <alignment horizontal="center" vertical="center"/>
    </xf>
    <xf numFmtId="0" fontId="5" fillId="0" borderId="19" xfId="0" applyFont="1" applyBorder="1" applyAlignment="1">
      <alignment horizontal="center" vertical="center"/>
    </xf>
    <xf numFmtId="0" fontId="5" fillId="3" borderId="11" xfId="0" applyFont="1" applyFill="1" applyBorder="1" applyAlignment="1">
      <alignment horizontal="center" vertical="center"/>
    </xf>
    <xf numFmtId="0" fontId="8" fillId="0" borderId="2" xfId="0" applyFont="1" applyBorder="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top"/>
    </xf>
    <xf numFmtId="0" fontId="7" fillId="5" borderId="21" xfId="0" applyFont="1" applyFill="1" applyBorder="1" applyAlignment="1">
      <alignment horizontal="left" vertical="center"/>
    </xf>
    <xf numFmtId="0" fontId="8" fillId="5" borderId="21" xfId="0" applyFont="1" applyFill="1" applyBorder="1" applyAlignment="1">
      <alignment horizontal="center" vertical="center"/>
    </xf>
    <xf numFmtId="0" fontId="8" fillId="5" borderId="21" xfId="0" applyFont="1" applyFill="1" applyBorder="1"/>
    <xf numFmtId="0" fontId="8" fillId="5" borderId="0" xfId="0" applyFont="1" applyFill="1" applyAlignment="1">
      <alignment horizontal="center" vertical="center"/>
    </xf>
    <xf numFmtId="0" fontId="8" fillId="5" borderId="0" xfId="0" applyFont="1" applyFill="1"/>
    <xf numFmtId="0" fontId="7" fillId="0" borderId="21" xfId="0" applyFont="1" applyBorder="1" applyAlignment="1">
      <alignment horizontal="left" vertical="center" wrapText="1"/>
    </xf>
    <xf numFmtId="0" fontId="8" fillId="0" borderId="21" xfId="0" applyFont="1" applyBorder="1"/>
    <xf numFmtId="0" fontId="8" fillId="0" borderId="21" xfId="0" applyFont="1" applyBorder="1" applyAlignment="1">
      <alignment horizontal="center" vertical="center"/>
    </xf>
    <xf numFmtId="0" fontId="7" fillId="0" borderId="21" xfId="0" applyFont="1" applyBorder="1" applyAlignment="1">
      <alignment horizontal="center" vertical="top"/>
    </xf>
    <xf numFmtId="0" fontId="7" fillId="5" borderId="1" xfId="0" applyFont="1" applyFill="1" applyBorder="1" applyAlignment="1">
      <alignment horizontal="left" vertical="center"/>
    </xf>
    <xf numFmtId="0" fontId="8" fillId="5" borderId="1" xfId="0" applyFont="1" applyFill="1" applyBorder="1"/>
    <xf numFmtId="0" fontId="7" fillId="5" borderId="21" xfId="0" applyFont="1" applyFill="1" applyBorder="1" applyAlignment="1">
      <alignment horizontal="center" vertical="top"/>
    </xf>
    <xf numFmtId="0" fontId="7" fillId="0" borderId="21" xfId="0" applyFont="1" applyBorder="1" applyAlignment="1">
      <alignment horizontal="left" vertical="center"/>
    </xf>
    <xf numFmtId="0" fontId="7" fillId="5" borderId="10" xfId="0" applyFont="1" applyFill="1" applyBorder="1" applyAlignment="1">
      <alignment horizontal="left" vertical="center"/>
    </xf>
    <xf numFmtId="0" fontId="7" fillId="5" borderId="10" xfId="0" applyFont="1" applyFill="1" applyBorder="1" applyAlignment="1">
      <alignment horizontal="center" vertical="top"/>
    </xf>
    <xf numFmtId="0" fontId="8" fillId="5" borderId="10" xfId="0" applyFont="1" applyFill="1" applyBorder="1"/>
    <xf numFmtId="0" fontId="8" fillId="0" borderId="1" xfId="0" applyFont="1" applyBorder="1"/>
    <xf numFmtId="165" fontId="7"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top"/>
    </xf>
    <xf numFmtId="0" fontId="8" fillId="0" borderId="10" xfId="0" applyFont="1" applyBorder="1"/>
    <xf numFmtId="0" fontId="5" fillId="2" borderId="11" xfId="0" applyFont="1" applyFill="1" applyBorder="1" applyAlignment="1">
      <alignment horizontal="center" vertical="center"/>
    </xf>
    <xf numFmtId="0" fontId="7" fillId="5" borderId="0" xfId="0" applyFont="1" applyFill="1" applyAlignment="1">
      <alignment horizontal="center" vertical="top"/>
    </xf>
    <xf numFmtId="0" fontId="5" fillId="7" borderId="25" xfId="0" applyFont="1" applyFill="1" applyBorder="1" applyAlignment="1">
      <alignment horizontal="left" vertical="center"/>
    </xf>
    <xf numFmtId="0" fontId="8" fillId="0" borderId="2" xfId="0" applyFont="1" applyBorder="1" applyAlignment="1">
      <alignment horizontal="left" vertical="center"/>
    </xf>
    <xf numFmtId="0" fontId="7" fillId="0" borderId="17" xfId="0" applyFont="1" applyBorder="1" applyAlignment="1">
      <alignment horizontal="left" vertical="center"/>
    </xf>
    <xf numFmtId="0" fontId="0" fillId="0" borderId="17" xfId="0" applyBorder="1"/>
    <xf numFmtId="165" fontId="6" fillId="0" borderId="2" xfId="0" applyNumberFormat="1" applyFont="1" applyBorder="1" applyAlignment="1">
      <alignment horizontal="center" vertical="center"/>
    </xf>
    <xf numFmtId="165" fontId="6" fillId="0" borderId="18" xfId="0" applyNumberFormat="1" applyFont="1" applyBorder="1" applyAlignment="1">
      <alignment horizontal="center" vertical="center"/>
    </xf>
    <xf numFmtId="0" fontId="7" fillId="0" borderId="21" xfId="0" applyFont="1" applyBorder="1" applyAlignment="1">
      <alignment vertical="center"/>
    </xf>
    <xf numFmtId="0" fontId="7" fillId="0" borderId="19" xfId="0" applyFont="1" applyBorder="1" applyAlignment="1">
      <alignment vertical="center" wrapText="1"/>
    </xf>
    <xf numFmtId="0" fontId="7" fillId="5" borderId="0" xfId="0" applyFont="1" applyFill="1" applyAlignment="1">
      <alignment horizontal="left" vertical="center"/>
    </xf>
    <xf numFmtId="0" fontId="12" fillId="8" borderId="11" xfId="0" applyFont="1" applyFill="1" applyBorder="1"/>
    <xf numFmtId="0" fontId="5" fillId="3" borderId="11" xfId="0" applyFont="1" applyFill="1" applyBorder="1" applyAlignment="1">
      <alignment vertical="center" wrapText="1"/>
    </xf>
    <xf numFmtId="0" fontId="5" fillId="2" borderId="11" xfId="0" applyFont="1" applyFill="1" applyBorder="1" applyAlignment="1">
      <alignment vertical="center"/>
    </xf>
    <xf numFmtId="0" fontId="13" fillId="9" borderId="11" xfId="0" applyFont="1" applyFill="1" applyBorder="1" applyAlignment="1">
      <alignment vertical="center" wrapText="1"/>
    </xf>
    <xf numFmtId="0" fontId="7" fillId="5" borderId="19" xfId="0" applyFont="1" applyFill="1" applyBorder="1" applyAlignment="1">
      <alignment vertical="center" wrapText="1"/>
    </xf>
    <xf numFmtId="0" fontId="15" fillId="5" borderId="19" xfId="1" applyFont="1" applyFill="1" applyBorder="1" applyAlignment="1">
      <alignment vertical="center" wrapText="1"/>
    </xf>
    <xf numFmtId="0" fontId="15" fillId="0" borderId="19" xfId="1" applyFont="1" applyBorder="1" applyAlignment="1">
      <alignment vertical="center" wrapText="1"/>
    </xf>
    <xf numFmtId="0" fontId="15" fillId="0" borderId="2" xfId="1" applyFont="1" applyBorder="1" applyAlignment="1">
      <alignment vertical="center" wrapText="1"/>
    </xf>
    <xf numFmtId="0" fontId="15" fillId="5" borderId="11" xfId="1" applyFont="1" applyFill="1" applyBorder="1" applyAlignment="1">
      <alignment vertical="center"/>
    </xf>
    <xf numFmtId="0" fontId="15" fillId="5" borderId="11" xfId="1" applyFont="1" applyFill="1" applyBorder="1" applyAlignment="1">
      <alignment vertical="center" wrapText="1"/>
    </xf>
    <xf numFmtId="0" fontId="15" fillId="0" borderId="11" xfId="1" applyFont="1" applyBorder="1" applyAlignment="1">
      <alignment vertical="center" wrapText="1"/>
    </xf>
    <xf numFmtId="0" fontId="15" fillId="5" borderId="11" xfId="1" applyFont="1" applyFill="1" applyBorder="1"/>
    <xf numFmtId="0" fontId="8" fillId="0" borderId="2" xfId="0" applyFont="1" applyBorder="1" applyAlignment="1">
      <alignment vertical="center" wrapText="1"/>
    </xf>
    <xf numFmtId="1" fontId="7" fillId="0" borderId="0" xfId="0" applyNumberFormat="1" applyFont="1" applyAlignment="1">
      <alignment horizontal="center" vertical="center"/>
    </xf>
    <xf numFmtId="0" fontId="7" fillId="5" borderId="11" xfId="0" applyFont="1" applyFill="1" applyBorder="1" applyAlignment="1">
      <alignment vertical="center" wrapText="1"/>
    </xf>
    <xf numFmtId="0" fontId="7" fillId="0" borderId="11" xfId="0" applyFont="1" applyBorder="1" applyAlignment="1">
      <alignment vertical="center" wrapText="1"/>
    </xf>
    <xf numFmtId="1" fontId="7" fillId="5" borderId="0" xfId="0" applyNumberFormat="1" applyFont="1" applyFill="1" applyAlignment="1">
      <alignment horizontal="center" vertical="center"/>
    </xf>
    <xf numFmtId="1" fontId="7" fillId="5" borderId="1" xfId="0" applyNumberFormat="1" applyFont="1" applyFill="1" applyBorder="1" applyAlignment="1">
      <alignment horizontal="center" vertical="center"/>
    </xf>
    <xf numFmtId="0" fontId="7" fillId="5" borderId="19" xfId="0" applyFont="1" applyFill="1" applyBorder="1" applyAlignment="1">
      <alignment horizontal="left" vertical="center"/>
    </xf>
    <xf numFmtId="0" fontId="7" fillId="5" borderId="19" xfId="0" applyFont="1" applyFill="1" applyBorder="1" applyAlignment="1">
      <alignment horizontal="left" vertical="center" wrapText="1"/>
    </xf>
    <xf numFmtId="0" fontId="7" fillId="5" borderId="21" xfId="0" applyFont="1" applyFill="1" applyBorder="1" applyAlignment="1">
      <alignment horizontal="center" vertical="center"/>
    </xf>
    <xf numFmtId="0" fontId="5" fillId="10" borderId="19" xfId="0" applyFont="1" applyFill="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165" fontId="7" fillId="5" borderId="21" xfId="0" applyNumberFormat="1" applyFont="1" applyFill="1" applyBorder="1" applyAlignment="1">
      <alignment horizontal="center" vertical="center"/>
    </xf>
    <xf numFmtId="0" fontId="7" fillId="0" borderId="19" xfId="0" applyFont="1" applyBorder="1" applyAlignment="1">
      <alignment horizontal="left" vertical="center"/>
    </xf>
    <xf numFmtId="0" fontId="5" fillId="3" borderId="19" xfId="0" applyFont="1" applyFill="1" applyBorder="1" applyAlignment="1">
      <alignment horizontal="center" vertical="center"/>
    </xf>
    <xf numFmtId="0" fontId="7" fillId="0" borderId="2" xfId="0" applyFont="1" applyBorder="1" applyAlignment="1">
      <alignment horizontal="left" vertical="center"/>
    </xf>
    <xf numFmtId="0" fontId="5" fillId="3" borderId="2" xfId="0" applyFont="1" applyFill="1" applyBorder="1" applyAlignment="1">
      <alignment horizontal="center" vertical="center"/>
    </xf>
    <xf numFmtId="0" fontId="7" fillId="5" borderId="0" xfId="0" applyFont="1" applyFill="1" applyAlignment="1">
      <alignment horizontal="center" vertical="center"/>
    </xf>
    <xf numFmtId="0" fontId="6" fillId="3" borderId="19" xfId="0" applyFont="1" applyFill="1" applyBorder="1" applyAlignment="1">
      <alignment horizontal="center" vertical="center"/>
    </xf>
    <xf numFmtId="0" fontId="7" fillId="0" borderId="1" xfId="0" applyFont="1" applyBorder="1" applyAlignment="1">
      <alignment horizontal="left" vertical="center"/>
    </xf>
    <xf numFmtId="0" fontId="9" fillId="0" borderId="11" xfId="1" applyBorder="1" applyAlignment="1">
      <alignment vertical="center" wrapText="1"/>
    </xf>
    <xf numFmtId="165" fontId="7" fillId="5" borderId="19" xfId="0" applyNumberFormat="1" applyFont="1" applyFill="1" applyBorder="1" applyAlignment="1">
      <alignment horizontal="center" vertical="center"/>
    </xf>
    <xf numFmtId="165" fontId="7" fillId="5" borderId="3" xfId="0" applyNumberFormat="1" applyFont="1" applyFill="1" applyBorder="1" applyAlignment="1">
      <alignment horizontal="center" vertical="center"/>
    </xf>
    <xf numFmtId="165" fontId="8" fillId="0" borderId="2" xfId="0" applyNumberFormat="1" applyFont="1" applyBorder="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0" fontId="16" fillId="0" borderId="21" xfId="0" applyFont="1" applyBorder="1" applyAlignment="1">
      <alignment vertical="top"/>
    </xf>
    <xf numFmtId="0" fontId="17" fillId="0" borderId="0" xfId="0" applyFont="1"/>
    <xf numFmtId="0" fontId="16" fillId="5" borderId="0" xfId="0" applyFont="1" applyFill="1" applyAlignment="1">
      <alignment vertical="top"/>
    </xf>
    <xf numFmtId="0" fontId="16" fillId="5" borderId="29" xfId="0" applyFont="1" applyFill="1" applyBorder="1" applyAlignment="1">
      <alignment vertical="top"/>
    </xf>
    <xf numFmtId="0" fontId="16" fillId="0" borderId="0" xfId="0" applyFont="1" applyAlignment="1">
      <alignment vertical="top"/>
    </xf>
    <xf numFmtId="0" fontId="16" fillId="0" borderId="20" xfId="0" applyFont="1" applyBorder="1" applyAlignment="1">
      <alignment vertical="top"/>
    </xf>
    <xf numFmtId="0" fontId="9" fillId="5" borderId="11" xfId="1" applyFill="1" applyBorder="1" applyAlignment="1">
      <alignment vertical="center" wrapText="1"/>
    </xf>
    <xf numFmtId="0" fontId="9" fillId="0" borderId="3" xfId="1" applyBorder="1" applyAlignment="1">
      <alignment horizontal="center" vertical="center"/>
    </xf>
    <xf numFmtId="0" fontId="9" fillId="0" borderId="2" xfId="1" applyBorder="1" applyAlignment="1">
      <alignment horizontal="center" vertical="center"/>
    </xf>
    <xf numFmtId="0" fontId="9" fillId="5" borderId="19" xfId="1" applyFill="1" applyBorder="1" applyAlignment="1">
      <alignment horizontal="center" vertical="center"/>
    </xf>
    <xf numFmtId="165" fontId="7" fillId="5" borderId="0" xfId="0" applyNumberFormat="1" applyFont="1" applyFill="1" applyAlignment="1">
      <alignment horizontal="center" vertical="center"/>
    </xf>
    <xf numFmtId="165" fontId="7" fillId="5" borderId="1" xfId="0" applyNumberFormat="1" applyFont="1" applyFill="1" applyBorder="1" applyAlignment="1">
      <alignment horizontal="center" vertical="center"/>
    </xf>
    <xf numFmtId="164" fontId="7" fillId="0" borderId="22" xfId="0" applyNumberFormat="1" applyFont="1" applyBorder="1" applyAlignment="1">
      <alignment horizontal="center" vertical="center"/>
    </xf>
    <xf numFmtId="0" fontId="9" fillId="0" borderId="19" xfId="1" applyBorder="1" applyAlignment="1">
      <alignment horizontal="center" vertical="center"/>
    </xf>
    <xf numFmtId="164" fontId="7" fillId="5" borderId="22" xfId="0" applyNumberFormat="1" applyFont="1" applyFill="1" applyBorder="1" applyAlignment="1">
      <alignment horizontal="center" vertical="center"/>
    </xf>
    <xf numFmtId="0" fontId="7" fillId="0" borderId="19" xfId="0" applyFont="1" applyBorder="1" applyAlignment="1">
      <alignment horizontal="center" vertical="center"/>
    </xf>
    <xf numFmtId="0" fontId="7" fillId="5" borderId="2" xfId="0" applyFont="1" applyFill="1" applyBorder="1" applyAlignment="1">
      <alignment horizontal="center" vertical="center"/>
    </xf>
    <xf numFmtId="0" fontId="7" fillId="0" borderId="2" xfId="0" applyFont="1" applyBorder="1" applyAlignment="1">
      <alignment horizontal="center" vertical="center"/>
    </xf>
    <xf numFmtId="0" fontId="9" fillId="5" borderId="3" xfId="1" applyFill="1" applyBorder="1" applyAlignment="1">
      <alignment horizontal="center" vertical="center"/>
    </xf>
    <xf numFmtId="0" fontId="9" fillId="5" borderId="11" xfId="1" applyFill="1" applyBorder="1" applyAlignment="1">
      <alignment horizontal="center" vertical="center"/>
    </xf>
    <xf numFmtId="0" fontId="9" fillId="5" borderId="2" xfId="1" applyFill="1" applyBorder="1" applyAlignment="1">
      <alignment horizontal="center" vertical="center"/>
    </xf>
    <xf numFmtId="0" fontId="9" fillId="0" borderId="11" xfId="1" applyBorder="1" applyAlignment="1">
      <alignment horizontal="center" vertical="center"/>
    </xf>
    <xf numFmtId="0" fontId="5" fillId="10" borderId="11" xfId="0" applyFont="1" applyFill="1" applyBorder="1" applyAlignment="1">
      <alignment horizontal="center" vertical="center"/>
    </xf>
    <xf numFmtId="14" fontId="8" fillId="0" borderId="0" xfId="0" applyNumberFormat="1" applyFont="1" applyAlignment="1">
      <alignment horizontal="center"/>
    </xf>
    <xf numFmtId="14" fontId="7" fillId="0" borderId="0" xfId="0" applyNumberFormat="1" applyFont="1" applyAlignment="1">
      <alignment horizontal="center"/>
    </xf>
    <xf numFmtId="14" fontId="7" fillId="0" borderId="21" xfId="0" applyNumberFormat="1" applyFont="1" applyBorder="1" applyAlignment="1">
      <alignment horizontal="center"/>
    </xf>
    <xf numFmtId="14" fontId="7" fillId="5" borderId="21" xfId="0" applyNumberFormat="1" applyFont="1" applyFill="1" applyBorder="1" applyAlignment="1">
      <alignment horizontal="center"/>
    </xf>
    <xf numFmtId="14" fontId="7" fillId="5" borderId="0" xfId="0" applyNumberFormat="1" applyFont="1" applyFill="1" applyAlignment="1">
      <alignment horizontal="center"/>
    </xf>
    <xf numFmtId="14" fontId="7" fillId="5" borderId="1" xfId="0" applyNumberFormat="1" applyFont="1" applyFill="1" applyBorder="1" applyAlignment="1">
      <alignment horizontal="center"/>
    </xf>
    <xf numFmtId="14" fontId="7" fillId="5" borderId="10" xfId="0" applyNumberFormat="1" applyFont="1" applyFill="1" applyBorder="1" applyAlignment="1">
      <alignment horizontal="center"/>
    </xf>
    <xf numFmtId="14" fontId="14" fillId="5" borderId="10" xfId="0" applyNumberFormat="1" applyFont="1" applyFill="1" applyBorder="1" applyAlignment="1">
      <alignment horizontal="center"/>
    </xf>
    <xf numFmtId="14" fontId="7" fillId="0" borderId="10" xfId="0" applyNumberFormat="1" applyFont="1" applyBorder="1" applyAlignment="1">
      <alignment horizontal="center"/>
    </xf>
    <xf numFmtId="0" fontId="16" fillId="0" borderId="29" xfId="0" applyFont="1" applyBorder="1" applyAlignment="1">
      <alignment vertical="top"/>
    </xf>
    <xf numFmtId="1" fontId="7" fillId="0" borderId="1" xfId="0" applyNumberFormat="1" applyFont="1" applyBorder="1" applyAlignment="1">
      <alignment horizontal="center" vertical="center"/>
    </xf>
    <xf numFmtId="0" fontId="9" fillId="0" borderId="2" xfId="1" applyBorder="1" applyAlignment="1">
      <alignment horizontal="center"/>
    </xf>
    <xf numFmtId="0" fontId="7" fillId="0" borderId="11" xfId="0" applyFont="1" applyBorder="1" applyAlignment="1">
      <alignment horizontal="center" vertical="center" wrapText="1"/>
    </xf>
    <xf numFmtId="0" fontId="16" fillId="5" borderId="21" xfId="0" applyFont="1" applyFill="1" applyBorder="1" applyAlignment="1">
      <alignment vertical="top"/>
    </xf>
    <xf numFmtId="0" fontId="16" fillId="5" borderId="20" xfId="0" applyFont="1" applyFill="1" applyBorder="1" applyAlignment="1">
      <alignment vertical="top"/>
    </xf>
    <xf numFmtId="0" fontId="7" fillId="0" borderId="0" xfId="0" applyFont="1" applyAlignment="1">
      <alignment vertical="center"/>
    </xf>
    <xf numFmtId="164" fontId="8" fillId="0" borderId="28" xfId="0" applyNumberFormat="1" applyFont="1" applyBorder="1" applyAlignment="1">
      <alignment horizontal="center" vertical="center"/>
    </xf>
    <xf numFmtId="164" fontId="7" fillId="0" borderId="26" xfId="0" applyNumberFormat="1" applyFont="1" applyBorder="1" applyAlignment="1">
      <alignment horizontal="center" vertical="center"/>
    </xf>
    <xf numFmtId="164" fontId="7" fillId="0" borderId="28" xfId="0" applyNumberFormat="1" applyFont="1" applyBorder="1" applyAlignment="1">
      <alignment horizontal="center" vertical="center"/>
    </xf>
    <xf numFmtId="164" fontId="7" fillId="5" borderId="26" xfId="0" applyNumberFormat="1" applyFont="1" applyFill="1" applyBorder="1" applyAlignment="1">
      <alignment horizontal="center" vertical="center"/>
    </xf>
    <xf numFmtId="0" fontId="9" fillId="5" borderId="11" xfId="1" applyFill="1" applyBorder="1" applyAlignment="1">
      <alignment horizontal="center" vertical="center" wrapText="1"/>
    </xf>
    <xf numFmtId="0" fontId="9" fillId="5" borderId="19" xfId="1" applyFill="1" applyBorder="1" applyAlignment="1">
      <alignment horizontal="center"/>
    </xf>
    <xf numFmtId="0" fontId="9" fillId="0" borderId="11" xfId="1" applyBorder="1" applyAlignment="1">
      <alignment horizontal="center"/>
    </xf>
    <xf numFmtId="0" fontId="7" fillId="5" borderId="0" xfId="0" applyFont="1" applyFill="1" applyAlignment="1">
      <alignment vertical="center"/>
    </xf>
    <xf numFmtId="0" fontId="9" fillId="0" borderId="0" xfId="1" applyAlignment="1">
      <alignment horizontal="center" vertical="center"/>
    </xf>
    <xf numFmtId="0" fontId="0" fillId="0" borderId="0" xfId="0" applyAlignment="1">
      <alignment horizontal="center"/>
    </xf>
    <xf numFmtId="0" fontId="0" fillId="7" borderId="0" xfId="0" applyFill="1"/>
    <xf numFmtId="0" fontId="19" fillId="0" borderId="0" xfId="0" applyFont="1" applyAlignment="1">
      <alignment horizontal="center" vertical="center"/>
    </xf>
    <xf numFmtId="0" fontId="19" fillId="0" borderId="1" xfId="0" applyFont="1" applyBorder="1" applyAlignment="1">
      <alignment horizontal="center" vertical="center"/>
    </xf>
    <xf numFmtId="165" fontId="7" fillId="0" borderId="3" xfId="0" applyNumberFormat="1" applyFont="1" applyBorder="1" applyAlignment="1">
      <alignment horizontal="center" vertical="center"/>
    </xf>
    <xf numFmtId="1" fontId="7" fillId="0" borderId="2" xfId="0" applyNumberFormat="1" applyFont="1" applyBorder="1" applyAlignment="1">
      <alignment horizontal="center" vertical="center"/>
    </xf>
    <xf numFmtId="1" fontId="7" fillId="5" borderId="19" xfId="0" applyNumberFormat="1" applyFont="1" applyFill="1" applyBorder="1" applyAlignment="1">
      <alignment horizontal="center" vertical="center"/>
    </xf>
    <xf numFmtId="1" fontId="7" fillId="0" borderId="19" xfId="0" applyNumberFormat="1" applyFont="1" applyBorder="1" applyAlignment="1">
      <alignment horizontal="center" vertical="center"/>
    </xf>
    <xf numFmtId="1" fontId="7" fillId="5" borderId="2" xfId="0" applyNumberFormat="1" applyFont="1" applyFill="1" applyBorder="1" applyAlignment="1">
      <alignment horizontal="center" vertical="center"/>
    </xf>
    <xf numFmtId="1" fontId="7" fillId="5" borderId="2" xfId="0" quotePrefix="1" applyNumberFormat="1" applyFont="1" applyFill="1" applyBorder="1" applyAlignment="1">
      <alignment horizontal="center" vertical="center"/>
    </xf>
    <xf numFmtId="1" fontId="7" fillId="0" borderId="11" xfId="0" applyNumberFormat="1" applyFont="1" applyBorder="1" applyAlignment="1">
      <alignment horizontal="center" vertical="center"/>
    </xf>
    <xf numFmtId="1" fontId="7" fillId="5" borderId="3" xfId="0" applyNumberFormat="1" applyFont="1" applyFill="1" applyBorder="1" applyAlignment="1">
      <alignment horizontal="center" vertical="center"/>
    </xf>
    <xf numFmtId="1" fontId="7" fillId="5" borderId="11" xfId="0" applyNumberFormat="1" applyFont="1" applyFill="1" applyBorder="1" applyAlignment="1">
      <alignment horizontal="center" vertical="center"/>
    </xf>
    <xf numFmtId="1" fontId="7" fillId="5" borderId="11" xfId="0" quotePrefix="1" applyNumberFormat="1" applyFont="1" applyFill="1" applyBorder="1" applyAlignment="1">
      <alignment horizontal="center" vertical="center"/>
    </xf>
    <xf numFmtId="1" fontId="6" fillId="0" borderId="18" xfId="0" applyNumberFormat="1" applyFont="1" applyBorder="1" applyAlignment="1">
      <alignment horizontal="center" vertical="center" wrapText="1"/>
    </xf>
    <xf numFmtId="1" fontId="18" fillId="0" borderId="3" xfId="0" applyNumberFormat="1" applyFont="1" applyBorder="1" applyAlignment="1">
      <alignment horizontal="center" vertical="center"/>
    </xf>
    <xf numFmtId="1" fontId="6" fillId="0" borderId="2" xfId="0" applyNumberFormat="1" applyFont="1" applyBorder="1" applyAlignment="1">
      <alignment horizontal="center" vertical="center"/>
    </xf>
    <xf numFmtId="1" fontId="6" fillId="0" borderId="18" xfId="0" applyNumberFormat="1" applyFont="1" applyBorder="1" applyAlignment="1">
      <alignment horizontal="center" vertical="center"/>
    </xf>
    <xf numFmtId="0" fontId="5" fillId="7" borderId="25" xfId="0" applyFont="1" applyFill="1" applyBorder="1" applyAlignment="1">
      <alignment horizontal="left" vertical="center" wrapText="1"/>
    </xf>
    <xf numFmtId="0" fontId="15" fillId="0" borderId="0" xfId="1" applyFont="1" applyAlignment="1">
      <alignment horizontal="left" vertical="center" wrapText="1"/>
    </xf>
    <xf numFmtId="0" fontId="15" fillId="0" borderId="17" xfId="1" applyFont="1" applyBorder="1" applyAlignment="1">
      <alignment horizontal="left" vertical="center" wrapText="1"/>
    </xf>
    <xf numFmtId="0" fontId="9" fillId="0" borderId="0" xfId="1" applyAlignment="1">
      <alignment vertical="center" wrapText="1"/>
    </xf>
    <xf numFmtId="0" fontId="5" fillId="5" borderId="3" xfId="0" applyFont="1" applyFill="1" applyBorder="1" applyAlignment="1">
      <alignment horizontal="center" vertical="center"/>
    </xf>
    <xf numFmtId="1" fontId="7" fillId="0" borderId="3" xfId="0" applyNumberFormat="1" applyFont="1" applyBorder="1" applyAlignment="1">
      <alignment horizontal="center" vertical="center"/>
    </xf>
    <xf numFmtId="0" fontId="4" fillId="0" borderId="10" xfId="0" applyFont="1" applyBorder="1"/>
    <xf numFmtId="0" fontId="9" fillId="5" borderId="11" xfId="1" applyFill="1" applyBorder="1" applyAlignment="1">
      <alignment horizontal="left" vertical="center"/>
    </xf>
    <xf numFmtId="14" fontId="6" fillId="7" borderId="0" xfId="0" applyNumberFormat="1" applyFont="1" applyFill="1" applyAlignment="1">
      <alignment vertical="center"/>
    </xf>
    <xf numFmtId="0" fontId="0" fillId="7" borderId="0" xfId="0" applyFill="1" applyAlignment="1">
      <alignment horizontal="left" vertical="center"/>
    </xf>
    <xf numFmtId="0" fontId="0" fillId="0" borderId="34" xfId="0" applyBorder="1" applyAlignment="1">
      <alignment horizontal="center" vertical="center"/>
    </xf>
    <xf numFmtId="0" fontId="0" fillId="0" borderId="34" xfId="0" applyBorder="1" applyAlignment="1">
      <alignment horizontal="center"/>
    </xf>
    <xf numFmtId="165" fontId="7" fillId="0" borderId="17" xfId="0" applyNumberFormat="1" applyFont="1" applyBorder="1" applyAlignment="1">
      <alignment horizontal="center" vertical="center"/>
    </xf>
    <xf numFmtId="0" fontId="0" fillId="0" borderId="31" xfId="0" applyBorder="1" applyAlignment="1">
      <alignment horizontal="center" vertical="center"/>
    </xf>
    <xf numFmtId="0" fontId="7" fillId="0" borderId="23" xfId="0" applyFont="1" applyBorder="1" applyAlignment="1">
      <alignment horizontal="left" vertical="top" wrapText="1"/>
    </xf>
    <xf numFmtId="14" fontId="6" fillId="7" borderId="0" xfId="0" applyNumberFormat="1" applyFont="1" applyFill="1" applyAlignment="1">
      <alignment vertical="top" wrapText="1"/>
    </xf>
    <xf numFmtId="0" fontId="0" fillId="0" borderId="23" xfId="0" applyBorder="1" applyAlignment="1">
      <alignment horizontal="left" vertical="top" wrapText="1"/>
    </xf>
    <xf numFmtId="0" fontId="0" fillId="0" borderId="23" xfId="0" applyBorder="1" applyAlignment="1">
      <alignment vertical="top" wrapText="1"/>
    </xf>
    <xf numFmtId="0" fontId="0" fillId="0" borderId="33" xfId="0" applyBorder="1" applyAlignment="1">
      <alignment vertical="top" wrapText="1"/>
    </xf>
    <xf numFmtId="0" fontId="24" fillId="0" borderId="0" xfId="0" applyFont="1" applyAlignment="1">
      <alignment vertical="top" wrapText="1"/>
    </xf>
    <xf numFmtId="0" fontId="8" fillId="0" borderId="0" xfId="0" applyFont="1" applyAlignment="1">
      <alignment vertical="top" wrapText="1"/>
    </xf>
    <xf numFmtId="9" fontId="0" fillId="0" borderId="34" xfId="0" applyNumberFormat="1" applyBorder="1" applyAlignment="1">
      <alignment horizontal="center" vertical="center"/>
    </xf>
    <xf numFmtId="165" fontId="7" fillId="0" borderId="1" xfId="0" applyNumberFormat="1" applyFont="1" applyBorder="1" applyAlignment="1">
      <alignment horizontal="center" vertical="center"/>
    </xf>
    <xf numFmtId="0" fontId="9" fillId="0" borderId="2" xfId="1" applyBorder="1" applyAlignment="1">
      <alignment vertical="center" wrapText="1"/>
    </xf>
    <xf numFmtId="0" fontId="9" fillId="0" borderId="3" xfId="1" applyBorder="1" applyAlignment="1">
      <alignment vertical="center" wrapText="1"/>
    </xf>
    <xf numFmtId="0" fontId="18" fillId="5" borderId="10" xfId="0" applyFont="1" applyFill="1" applyBorder="1" applyAlignment="1">
      <alignment horizontal="left" vertical="center"/>
    </xf>
    <xf numFmtId="0" fontId="5" fillId="12" borderId="11" xfId="0" applyFont="1" applyFill="1" applyBorder="1" applyAlignment="1">
      <alignment horizontal="center" vertical="center"/>
    </xf>
    <xf numFmtId="0" fontId="0" fillId="0" borderId="0" xfId="0" applyAlignment="1">
      <alignment vertical="top" wrapText="1"/>
    </xf>
    <xf numFmtId="0" fontId="9" fillId="0" borderId="11" xfId="1" applyBorder="1"/>
    <xf numFmtId="0" fontId="0" fillId="0" borderId="0" xfId="0" applyAlignment="1">
      <alignment vertical="center"/>
    </xf>
    <xf numFmtId="1" fontId="7" fillId="0" borderId="10" xfId="0" applyNumberFormat="1" applyFont="1" applyBorder="1" applyAlignment="1">
      <alignment horizontal="center" vertical="center"/>
    </xf>
    <xf numFmtId="1" fontId="19" fillId="0" borderId="0" xfId="0" applyNumberFormat="1" applyFont="1" applyAlignment="1">
      <alignment horizontal="center" vertical="center"/>
    </xf>
    <xf numFmtId="1" fontId="26" fillId="0" borderId="17" xfId="0" applyNumberFormat="1" applyFont="1" applyBorder="1" applyAlignment="1">
      <alignment horizontal="center" vertical="center" wrapText="1"/>
    </xf>
    <xf numFmtId="1" fontId="19" fillId="5" borderId="21" xfId="0" applyNumberFormat="1" applyFont="1" applyFill="1" applyBorder="1" applyAlignment="1">
      <alignment horizontal="center" vertical="center"/>
    </xf>
    <xf numFmtId="1" fontId="19" fillId="0" borderId="21" xfId="0" applyNumberFormat="1" applyFont="1" applyBorder="1" applyAlignment="1">
      <alignment horizontal="center" vertical="center"/>
    </xf>
    <xf numFmtId="1" fontId="19" fillId="5" borderId="0" xfId="0" applyNumberFormat="1" applyFont="1" applyFill="1" applyAlignment="1">
      <alignment horizontal="center" vertical="center"/>
    </xf>
    <xf numFmtId="1" fontId="19" fillId="0" borderId="10" xfId="0" applyNumberFormat="1" applyFont="1" applyBorder="1" applyAlignment="1">
      <alignment horizontal="center" vertical="center"/>
    </xf>
    <xf numFmtId="1" fontId="19" fillId="5" borderId="1" xfId="0" applyNumberFormat="1" applyFont="1" applyFill="1" applyBorder="1" applyAlignment="1">
      <alignment horizontal="center" vertical="center"/>
    </xf>
    <xf numFmtId="1" fontId="19" fillId="5" borderId="10" xfId="0" applyNumberFormat="1" applyFont="1" applyFill="1" applyBorder="1" applyAlignment="1">
      <alignment horizontal="center" vertical="center"/>
    </xf>
    <xf numFmtId="0" fontId="19" fillId="0" borderId="10" xfId="0" applyFont="1" applyBorder="1" applyAlignment="1">
      <alignment horizontal="center" vertical="center"/>
    </xf>
    <xf numFmtId="0" fontId="19" fillId="5" borderId="0" xfId="0" applyFont="1" applyFill="1" applyAlignment="1">
      <alignment horizontal="center" vertical="center"/>
    </xf>
    <xf numFmtId="1" fontId="19" fillId="0" borderId="0" xfId="0" quotePrefix="1" applyNumberFormat="1" applyFont="1" applyAlignment="1">
      <alignment horizontal="center" vertical="center"/>
    </xf>
    <xf numFmtId="0" fontId="19" fillId="0" borderId="10" xfId="0" applyFont="1" applyBorder="1" applyAlignment="1">
      <alignment horizontal="center"/>
    </xf>
    <xf numFmtId="0" fontId="19" fillId="5" borderId="10" xfId="0" applyFont="1" applyFill="1" applyBorder="1" applyAlignment="1">
      <alignment horizontal="center"/>
    </xf>
    <xf numFmtId="0" fontId="19" fillId="0" borderId="1" xfId="0" applyFont="1" applyBorder="1" applyAlignment="1">
      <alignment horizontal="center"/>
    </xf>
    <xf numFmtId="1" fontId="19" fillId="0" borderId="1" xfId="0" applyNumberFormat="1" applyFont="1" applyBorder="1" applyAlignment="1">
      <alignment horizontal="center" vertical="center"/>
    </xf>
    <xf numFmtId="1" fontId="26" fillId="0" borderId="17" xfId="0" applyNumberFormat="1" applyFont="1" applyBorder="1" applyAlignment="1">
      <alignment horizontal="center" vertical="center"/>
    </xf>
    <xf numFmtId="0" fontId="19" fillId="5" borderId="10" xfId="0" applyFont="1" applyFill="1" applyBorder="1" applyAlignment="1">
      <alignment horizontal="center" vertical="center"/>
    </xf>
    <xf numFmtId="166" fontId="19" fillId="0" borderId="0" xfId="0" applyNumberFormat="1" applyFont="1" applyAlignment="1">
      <alignment horizontal="center" vertical="center"/>
    </xf>
    <xf numFmtId="0" fontId="0" fillId="0" borderId="23" xfId="0" applyBorder="1"/>
    <xf numFmtId="0" fontId="7" fillId="0" borderId="34" xfId="0" applyFont="1" applyBorder="1" applyAlignment="1">
      <alignment horizontal="center" vertical="center"/>
    </xf>
    <xf numFmtId="0" fontId="9" fillId="0" borderId="17" xfId="1" applyBorder="1" applyAlignment="1">
      <alignment vertical="center" wrapText="1"/>
    </xf>
    <xf numFmtId="10" fontId="7" fillId="0" borderId="34" xfId="0" applyNumberFormat="1" applyFont="1" applyBorder="1" applyAlignment="1">
      <alignment horizontal="center" vertical="center"/>
    </xf>
    <xf numFmtId="0" fontId="5" fillId="13" borderId="2" xfId="0" applyFont="1" applyFill="1" applyBorder="1" applyAlignment="1">
      <alignment horizontal="center" vertical="center"/>
    </xf>
    <xf numFmtId="0" fontId="23" fillId="0" borderId="23" xfId="0" applyFont="1" applyBorder="1" applyAlignment="1">
      <alignment vertical="top" wrapText="1"/>
    </xf>
    <xf numFmtId="0" fontId="29" fillId="0" borderId="2" xfId="1" applyFont="1" applyBorder="1"/>
    <xf numFmtId="0" fontId="29" fillId="5" borderId="11" xfId="1" applyFont="1" applyFill="1" applyBorder="1"/>
    <xf numFmtId="0" fontId="0" fillId="0" borderId="23" xfId="0" applyBorder="1" applyAlignment="1">
      <alignment horizontal="left" vertical="center" wrapText="1"/>
    </xf>
    <xf numFmtId="0" fontId="29" fillId="0" borderId="0" xfId="1" applyFont="1"/>
    <xf numFmtId="0" fontId="23" fillId="0" borderId="0" xfId="1" applyFont="1" applyAlignment="1">
      <alignment vertical="top"/>
    </xf>
    <xf numFmtId="0" fontId="9" fillId="0" borderId="0" xfId="1" applyAlignment="1">
      <alignment horizontal="left" vertical="center"/>
    </xf>
    <xf numFmtId="0" fontId="7" fillId="0" borderId="0" xfId="0" applyFont="1" applyAlignment="1">
      <alignment horizontal="left" vertical="center" wrapText="1"/>
    </xf>
    <xf numFmtId="0" fontId="23" fillId="0" borderId="0" xfId="1" applyFont="1" applyAlignment="1">
      <alignment vertical="center" wrapText="1"/>
    </xf>
    <xf numFmtId="0" fontId="9" fillId="0" borderId="0" xfId="1" applyAlignment="1">
      <alignment horizontal="left"/>
    </xf>
    <xf numFmtId="0" fontId="9" fillId="0" borderId="0" xfId="1"/>
    <xf numFmtId="0" fontId="23" fillId="0" borderId="0" xfId="1" applyFont="1"/>
    <xf numFmtId="0" fontId="27" fillId="0" borderId="0" xfId="1" applyFont="1"/>
    <xf numFmtId="165" fontId="7" fillId="0" borderId="0" xfId="0" applyNumberFormat="1" applyFont="1" applyAlignment="1">
      <alignment horizontal="center"/>
    </xf>
    <xf numFmtId="0" fontId="7" fillId="0" borderId="0" xfId="1" applyFont="1"/>
    <xf numFmtId="0" fontId="9" fillId="0" borderId="0" xfId="1" applyAlignment="1">
      <alignment wrapText="1"/>
    </xf>
    <xf numFmtId="0" fontId="10" fillId="0" borderId="0" xfId="0" applyFont="1" applyAlignment="1">
      <alignment horizontal="left" vertical="center"/>
    </xf>
    <xf numFmtId="0" fontId="9" fillId="0" borderId="0" xfId="1" applyAlignment="1">
      <alignment vertical="top"/>
    </xf>
    <xf numFmtId="0" fontId="0" fillId="0" borderId="0" xfId="0" applyAlignment="1">
      <alignment horizontal="left" vertical="top"/>
    </xf>
    <xf numFmtId="0" fontId="9" fillId="0" borderId="0" xfId="1" applyAlignment="1">
      <alignment horizontal="left" vertical="center" wrapText="1"/>
    </xf>
    <xf numFmtId="0" fontId="0" fillId="0" borderId="0" xfId="0" applyAlignment="1">
      <alignment vertical="top"/>
    </xf>
    <xf numFmtId="0" fontId="9" fillId="0" borderId="0" xfId="1" applyAlignment="1">
      <alignment vertical="top" wrapText="1"/>
    </xf>
    <xf numFmtId="0" fontId="23" fillId="0" borderId="0" xfId="1" applyFont="1" applyAlignment="1">
      <alignment horizontal="left" vertical="center"/>
    </xf>
    <xf numFmtId="0" fontId="7" fillId="0" borderId="17" xfId="1" applyFont="1" applyBorder="1" applyAlignment="1">
      <alignment vertical="top"/>
    </xf>
    <xf numFmtId="0" fontId="27" fillId="0" borderId="0" xfId="1" applyFont="1" applyAlignment="1">
      <alignment wrapText="1"/>
    </xf>
    <xf numFmtId="0" fontId="0" fillId="0" borderId="23" xfId="0" applyBorder="1" applyAlignment="1">
      <alignment vertical="center" wrapText="1"/>
    </xf>
    <xf numFmtId="1" fontId="5" fillId="7" borderId="6" xfId="0" applyNumberFormat="1" applyFont="1" applyFill="1" applyBorder="1" applyAlignment="1">
      <alignment horizontal="left" vertical="center" wrapText="1"/>
    </xf>
    <xf numFmtId="1" fontId="6" fillId="7" borderId="0" xfId="0" applyNumberFormat="1" applyFont="1" applyFill="1" applyAlignment="1">
      <alignment horizontal="left" vertical="center"/>
    </xf>
    <xf numFmtId="1" fontId="10" fillId="0" borderId="0" xfId="0" applyNumberFormat="1" applyFont="1" applyAlignment="1">
      <alignment horizontal="left" vertical="center"/>
    </xf>
    <xf numFmtId="0" fontId="7" fillId="0" borderId="0" xfId="1" applyFont="1" applyAlignment="1">
      <alignment vertical="center"/>
    </xf>
    <xf numFmtId="0" fontId="0" fillId="0" borderId="0" xfId="0" applyAlignment="1">
      <alignment horizontal="left" vertical="center" wrapText="1"/>
    </xf>
    <xf numFmtId="1" fontId="3" fillId="0" borderId="0" xfId="0" applyNumberFormat="1" applyFont="1" applyAlignment="1">
      <alignment horizontal="left" vertical="center"/>
    </xf>
    <xf numFmtId="0" fontId="5" fillId="7" borderId="24"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9" fillId="0" borderId="5" xfId="1" applyBorder="1" applyAlignment="1">
      <alignment horizontal="center" vertical="center" wrapText="1"/>
    </xf>
    <xf numFmtId="1" fontId="9" fillId="0" borderId="6" xfId="1" applyNumberFormat="1" applyBorder="1" applyAlignment="1">
      <alignment horizontal="center" vertical="center" wrapText="1"/>
    </xf>
    <xf numFmtId="1" fontId="9" fillId="0" borderId="0" xfId="1" applyNumberFormat="1" applyAlignment="1">
      <alignment horizontal="center" vertical="center"/>
    </xf>
    <xf numFmtId="0" fontId="9" fillId="0" borderId="23" xfId="1" applyBorder="1" applyAlignment="1">
      <alignment horizontal="center" vertical="center"/>
    </xf>
    <xf numFmtId="0" fontId="9" fillId="0" borderId="0" xfId="1" quotePrefix="1" applyAlignment="1">
      <alignment horizontal="center" vertical="center"/>
    </xf>
    <xf numFmtId="0" fontId="0" fillId="0" borderId="0" xfId="0" quotePrefix="1" applyAlignment="1">
      <alignment horizontal="center" vertical="center"/>
    </xf>
    <xf numFmtId="0" fontId="9" fillId="0" borderId="0" xfId="1" applyAlignment="1">
      <alignment horizontal="center" vertical="top"/>
    </xf>
    <xf numFmtId="0" fontId="0" fillId="0" borderId="30" xfId="0" applyBorder="1" applyAlignment="1">
      <alignment horizontal="center" vertical="center"/>
    </xf>
    <xf numFmtId="0" fontId="0" fillId="0" borderId="34" xfId="0" applyBorder="1" applyAlignment="1">
      <alignment horizontal="center" vertical="center" wrapText="1"/>
    </xf>
    <xf numFmtId="0" fontId="9" fillId="0" borderId="33" xfId="1" applyBorder="1" applyAlignment="1">
      <alignment horizontal="center" vertical="center"/>
    </xf>
    <xf numFmtId="0" fontId="15" fillId="0" borderId="0" xfId="5" quotePrefix="1" applyAlignment="1">
      <alignment horizontal="center" vertical="center"/>
    </xf>
    <xf numFmtId="1" fontId="1" fillId="0" borderId="34" xfId="0" applyNumberFormat="1"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center" vertical="center"/>
    </xf>
    <xf numFmtId="14" fontId="1" fillId="0" borderId="0" xfId="0" applyNumberFormat="1" applyFont="1" applyAlignment="1">
      <alignment horizontal="center"/>
    </xf>
    <xf numFmtId="0" fontId="1" fillId="0" borderId="2" xfId="0" applyFont="1" applyBorder="1" applyAlignment="1">
      <alignment horizontal="center" vertical="center"/>
    </xf>
    <xf numFmtId="165" fontId="1" fillId="0" borderId="0" xfId="0" applyNumberFormat="1" applyFont="1" applyAlignment="1">
      <alignment horizontal="center" vertical="center"/>
    </xf>
    <xf numFmtId="165" fontId="1" fillId="0" borderId="2" xfId="0" applyNumberFormat="1" applyFont="1" applyBorder="1" applyAlignment="1">
      <alignment horizontal="center" vertical="center"/>
    </xf>
    <xf numFmtId="164" fontId="1" fillId="0" borderId="28"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xf numFmtId="0" fontId="1" fillId="0" borderId="2" xfId="0" applyFont="1" applyBorder="1"/>
    <xf numFmtId="0" fontId="1" fillId="0" borderId="0" xfId="0" applyFont="1" applyAlignment="1">
      <alignment horizontal="right" vertical="center"/>
    </xf>
    <xf numFmtId="14" fontId="1" fillId="0" borderId="0" xfId="0" applyNumberFormat="1" applyFont="1" applyAlignment="1">
      <alignment horizontal="left" vertical="center"/>
    </xf>
    <xf numFmtId="0" fontId="1" fillId="0" borderId="0" xfId="0" applyFont="1" applyAlignment="1">
      <alignment horizontal="center" vertical="center" wrapText="1"/>
    </xf>
    <xf numFmtId="1" fontId="1"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29" xfId="0" applyFont="1" applyBorder="1"/>
    <xf numFmtId="1"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5" borderId="21" xfId="0" applyFont="1" applyFill="1" applyBorder="1" applyAlignment="1">
      <alignment horizontal="center" vertical="center"/>
    </xf>
    <xf numFmtId="0" fontId="1" fillId="5" borderId="21" xfId="0" applyFont="1" applyFill="1" applyBorder="1"/>
    <xf numFmtId="0" fontId="1" fillId="0" borderId="21" xfId="0" applyFont="1" applyBorder="1" applyAlignment="1">
      <alignment horizontal="center" vertical="center"/>
    </xf>
    <xf numFmtId="0" fontId="1" fillId="0" borderId="21" xfId="0" applyFont="1" applyBorder="1"/>
    <xf numFmtId="0" fontId="1" fillId="5" borderId="19" xfId="0" applyFont="1" applyFill="1" applyBorder="1" applyAlignment="1">
      <alignment horizontal="left" vertical="center"/>
    </xf>
    <xf numFmtId="1" fontId="1" fillId="5" borderId="21" xfId="0" applyNumberFormat="1" applyFont="1" applyFill="1" applyBorder="1" applyAlignment="1">
      <alignment horizontal="center" vertical="center"/>
    </xf>
    <xf numFmtId="0" fontId="1" fillId="5" borderId="19" xfId="0" applyFont="1" applyFill="1" applyBorder="1" applyAlignment="1">
      <alignment horizontal="center" vertical="center"/>
    </xf>
    <xf numFmtId="1" fontId="1" fillId="5" borderId="0" xfId="0" applyNumberFormat="1" applyFont="1" applyFill="1" applyAlignment="1">
      <alignment horizontal="center" vertical="center"/>
    </xf>
    <xf numFmtId="2" fontId="1" fillId="5" borderId="2" xfId="0" applyNumberFormat="1" applyFont="1" applyFill="1" applyBorder="1" applyAlignment="1">
      <alignment horizontal="center" vertical="center"/>
    </xf>
    <xf numFmtId="0" fontId="1" fillId="5" borderId="0" xfId="0" applyFont="1" applyFill="1"/>
    <xf numFmtId="2" fontId="1" fillId="5" borderId="0" xfId="0" applyNumberFormat="1" applyFont="1" applyFill="1" applyAlignment="1">
      <alignment horizontal="center" vertical="center"/>
    </xf>
    <xf numFmtId="0" fontId="1" fillId="5" borderId="0" xfId="0" applyFont="1" applyFill="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left" vertical="center"/>
    </xf>
    <xf numFmtId="0" fontId="1" fillId="5" borderId="2" xfId="0" applyFont="1" applyFill="1" applyBorder="1"/>
    <xf numFmtId="1" fontId="1" fillId="5"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xf numFmtId="0" fontId="1" fillId="0" borderId="1" xfId="0" applyFont="1" applyBorder="1"/>
    <xf numFmtId="2" fontId="1" fillId="5" borderId="1" xfId="0" applyNumberFormat="1" applyFont="1" applyFill="1" applyBorder="1" applyAlignment="1">
      <alignment horizontal="center" vertical="center"/>
    </xf>
    <xf numFmtId="0" fontId="1" fillId="5" borderId="4" xfId="0" applyFont="1" applyFill="1" applyBorder="1"/>
    <xf numFmtId="0" fontId="1" fillId="5" borderId="1" xfId="0" applyFont="1" applyFill="1" applyBorder="1"/>
    <xf numFmtId="165" fontId="1" fillId="0" borderId="19" xfId="0" applyNumberFormat="1" applyFont="1" applyBorder="1" applyAlignment="1">
      <alignment horizontal="center" vertical="center"/>
    </xf>
    <xf numFmtId="165" fontId="1" fillId="0" borderId="3" xfId="0" applyNumberFormat="1"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2" fontId="1" fillId="0" borderId="2" xfId="0" applyNumberFormat="1"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center"/>
    </xf>
    <xf numFmtId="165" fontId="1" fillId="0" borderId="0" xfId="0" applyNumberFormat="1" applyFont="1" applyAlignment="1">
      <alignment horizontal="center"/>
    </xf>
    <xf numFmtId="1" fontId="1" fillId="0" borderId="2" xfId="0" applyNumberFormat="1" applyFont="1" applyBorder="1" applyAlignment="1">
      <alignment horizontal="center"/>
    </xf>
    <xf numFmtId="1" fontId="1" fillId="0" borderId="2" xfId="0" applyNumberFormat="1" applyFont="1" applyBorder="1" applyAlignment="1">
      <alignment horizontal="center" vertical="center"/>
    </xf>
    <xf numFmtId="14" fontId="1" fillId="5" borderId="21" xfId="0" applyNumberFormat="1" applyFont="1" applyFill="1" applyBorder="1" applyAlignment="1">
      <alignment horizontal="center"/>
    </xf>
    <xf numFmtId="14" fontId="1" fillId="5" borderId="0" xfId="0" applyNumberFormat="1" applyFont="1" applyFill="1" applyAlignment="1">
      <alignment horizontal="center"/>
    </xf>
    <xf numFmtId="0" fontId="1" fillId="5" borderId="1" xfId="0" applyFont="1" applyFill="1" applyBorder="1" applyAlignment="1">
      <alignment horizontal="center" vertical="center"/>
    </xf>
    <xf numFmtId="14" fontId="1" fillId="5" borderId="1" xfId="0" applyNumberFormat="1" applyFont="1" applyFill="1" applyBorder="1" applyAlignment="1">
      <alignment horizontal="center"/>
    </xf>
    <xf numFmtId="0" fontId="1" fillId="5" borderId="10" xfId="0" applyFont="1" applyFill="1" applyBorder="1" applyAlignment="1">
      <alignment horizontal="center" vertical="center"/>
    </xf>
    <xf numFmtId="0" fontId="1" fillId="5" borderId="10" xfId="0" applyFont="1" applyFill="1" applyBorder="1"/>
    <xf numFmtId="0" fontId="1" fillId="0" borderId="19" xfId="0" applyFont="1" applyBorder="1" applyAlignment="1">
      <alignment horizontal="center" vertical="center"/>
    </xf>
    <xf numFmtId="14" fontId="1" fillId="0" borderId="0" xfId="0" applyNumberFormat="1" applyFont="1" applyAlignment="1">
      <alignment horizontal="center" vertical="center"/>
    </xf>
    <xf numFmtId="0" fontId="1" fillId="0" borderId="3" xfId="0" applyFont="1" applyBorder="1"/>
    <xf numFmtId="165" fontId="1" fillId="5" borderId="10" xfId="0" applyNumberFormat="1" applyFont="1" applyFill="1" applyBorder="1" applyAlignment="1">
      <alignment horizontal="center" vertical="center"/>
    </xf>
    <xf numFmtId="165" fontId="1" fillId="5" borderId="11" xfId="0" applyNumberFormat="1" applyFont="1" applyFill="1" applyBorder="1" applyAlignment="1">
      <alignment horizontal="center" vertical="center"/>
    </xf>
    <xf numFmtId="165" fontId="1" fillId="0" borderId="10" xfId="0" applyNumberFormat="1" applyFont="1" applyBorder="1" applyAlignment="1">
      <alignment horizontal="center" vertical="center"/>
    </xf>
    <xf numFmtId="1" fontId="1" fillId="0" borderId="11"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5" borderId="0" xfId="0" applyNumberFormat="1" applyFont="1" applyFill="1" applyAlignment="1">
      <alignment horizontal="center" vertical="center"/>
    </xf>
    <xf numFmtId="1" fontId="1" fillId="5" borderId="2" xfId="0" applyNumberFormat="1" applyFont="1" applyFill="1" applyBorder="1" applyAlignment="1">
      <alignment horizontal="center" vertical="center"/>
    </xf>
    <xf numFmtId="165" fontId="1" fillId="5" borderId="2" xfId="0" applyNumberFormat="1" applyFont="1" applyFill="1" applyBorder="1" applyAlignment="1">
      <alignment horizontal="center" vertical="center"/>
    </xf>
    <xf numFmtId="0" fontId="1" fillId="5" borderId="29" xfId="0" applyFont="1" applyFill="1" applyBorder="1"/>
    <xf numFmtId="0" fontId="1" fillId="0" borderId="9" xfId="0" applyFont="1" applyBorder="1"/>
    <xf numFmtId="14" fontId="1" fillId="5" borderId="10" xfId="0" applyNumberFormat="1" applyFont="1" applyFill="1" applyBorder="1" applyAlignment="1">
      <alignment horizontal="center" vertical="center"/>
    </xf>
    <xf numFmtId="0" fontId="1" fillId="5" borderId="11" xfId="0" applyFont="1" applyFill="1" applyBorder="1" applyAlignment="1">
      <alignment horizontal="center" vertical="center"/>
    </xf>
    <xf numFmtId="0" fontId="1" fillId="5" borderId="10" xfId="0" applyFont="1" applyFill="1" applyBorder="1" applyAlignment="1">
      <alignment horizontal="left" vertical="center"/>
    </xf>
    <xf numFmtId="0" fontId="1" fillId="0" borderId="19" xfId="0" applyFont="1" applyBorder="1" applyAlignment="1">
      <alignment vertical="center" wrapText="1"/>
    </xf>
    <xf numFmtId="0" fontId="1" fillId="0" borderId="21" xfId="0" applyFont="1" applyBorder="1" applyAlignment="1">
      <alignment horizontal="center" vertical="center" wrapText="1"/>
    </xf>
    <xf numFmtId="14" fontId="1" fillId="0" borderId="21" xfId="0" applyNumberFormat="1" applyFont="1" applyBorder="1" applyAlignment="1">
      <alignment horizontal="center"/>
    </xf>
    <xf numFmtId="165" fontId="1" fillId="0" borderId="21" xfId="0" applyNumberFormat="1" applyFont="1" applyBorder="1" applyAlignment="1">
      <alignment horizontal="center" vertical="center"/>
    </xf>
    <xf numFmtId="0" fontId="1" fillId="5" borderId="19" xfId="0" applyFont="1" applyFill="1" applyBorder="1" applyAlignment="1">
      <alignment vertical="center" wrapText="1"/>
    </xf>
    <xf numFmtId="165" fontId="1" fillId="5" borderId="21" xfId="0" applyNumberFormat="1" applyFont="1" applyFill="1" applyBorder="1" applyAlignment="1">
      <alignment horizontal="center" vertical="center"/>
    </xf>
    <xf numFmtId="165" fontId="1" fillId="5" borderId="19" xfId="0" applyNumberFormat="1" applyFont="1" applyFill="1" applyBorder="1" applyAlignment="1">
      <alignment horizontal="center" vertical="center"/>
    </xf>
    <xf numFmtId="0" fontId="1" fillId="5" borderId="21" xfId="0" applyFont="1" applyFill="1" applyBorder="1" applyAlignment="1">
      <alignment horizontal="left" vertical="center"/>
    </xf>
    <xf numFmtId="0" fontId="1" fillId="0" borderId="11" xfId="0" applyFont="1" applyBorder="1" applyAlignment="1">
      <alignment horizontal="left" vertical="center"/>
    </xf>
    <xf numFmtId="14" fontId="1" fillId="0" borderId="10" xfId="0" applyNumberFormat="1" applyFont="1" applyBorder="1" applyAlignment="1">
      <alignment horizont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5" borderId="11" xfId="0" applyFont="1" applyFill="1" applyBorder="1" applyAlignment="1">
      <alignment horizontal="left" vertical="center"/>
    </xf>
    <xf numFmtId="0" fontId="1" fillId="5" borderId="11" xfId="0" applyFont="1" applyFill="1" applyBorder="1" applyAlignment="1">
      <alignment vertical="center" wrapText="1"/>
    </xf>
    <xf numFmtId="14" fontId="1" fillId="5" borderId="10" xfId="0" applyNumberFormat="1" applyFont="1" applyFill="1" applyBorder="1" applyAlignment="1">
      <alignment horizontal="center"/>
    </xf>
    <xf numFmtId="0" fontId="1" fillId="5" borderId="10" xfId="0" quotePrefix="1" applyFont="1" applyFill="1" applyBorder="1" applyAlignment="1">
      <alignment horizontal="center" vertical="center"/>
    </xf>
    <xf numFmtId="0" fontId="1" fillId="0" borderId="11" xfId="0" applyFont="1" applyBorder="1" applyAlignment="1">
      <alignment vertical="center" wrapText="1"/>
    </xf>
    <xf numFmtId="0" fontId="1" fillId="0" borderId="10" xfId="0" quotePrefix="1" applyFont="1" applyBorder="1" applyAlignment="1">
      <alignment horizontal="center" vertical="center"/>
    </xf>
    <xf numFmtId="164" fontId="1" fillId="5" borderId="26" xfId="0" applyNumberFormat="1" applyFont="1" applyFill="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xf>
    <xf numFmtId="165" fontId="1" fillId="0" borderId="1"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4" xfId="0" applyFont="1" applyBorder="1"/>
    <xf numFmtId="1" fontId="1" fillId="5" borderId="10" xfId="0" applyNumberFormat="1" applyFont="1" applyFill="1" applyBorder="1" applyAlignment="1">
      <alignment horizontal="center" vertical="center"/>
    </xf>
    <xf numFmtId="164" fontId="1" fillId="0" borderId="26" xfId="0" applyNumberFormat="1" applyFont="1" applyBorder="1" applyAlignment="1">
      <alignment horizontal="center" vertical="center"/>
    </xf>
    <xf numFmtId="1" fontId="1" fillId="0" borderId="10" xfId="0" applyNumberFormat="1" applyFont="1" applyBorder="1" applyAlignment="1">
      <alignment horizontal="center" vertical="center"/>
    </xf>
    <xf numFmtId="164" fontId="1" fillId="0" borderId="22" xfId="0" applyNumberFormat="1" applyFont="1" applyBorder="1" applyAlignment="1">
      <alignment vertical="center"/>
    </xf>
    <xf numFmtId="164" fontId="1" fillId="0" borderId="28" xfId="0" applyNumberFormat="1" applyFont="1" applyBorder="1" applyAlignment="1">
      <alignment vertical="center"/>
    </xf>
    <xf numFmtId="2" fontId="1" fillId="0" borderId="3" xfId="0" applyNumberFormat="1" applyFont="1" applyBorder="1" applyAlignment="1">
      <alignment horizontal="center" vertical="center"/>
    </xf>
    <xf numFmtId="0" fontId="1" fillId="5" borderId="22" xfId="0" applyFont="1" applyFill="1" applyBorder="1" applyAlignment="1">
      <alignment vertical="center" wrapText="1"/>
    </xf>
    <xf numFmtId="0" fontId="1" fillId="5" borderId="21" xfId="0" applyFont="1" applyFill="1" applyBorder="1" applyAlignment="1">
      <alignment vertical="center"/>
    </xf>
    <xf numFmtId="164" fontId="1" fillId="5" borderId="22" xfId="0" applyNumberFormat="1" applyFont="1" applyFill="1" applyBorder="1" applyAlignment="1">
      <alignment vertical="center"/>
    </xf>
    <xf numFmtId="0" fontId="1" fillId="0" borderId="26" xfId="0" applyFont="1" applyBorder="1" applyAlignment="1">
      <alignment vertical="center" wrapText="1"/>
    </xf>
    <xf numFmtId="0" fontId="1" fillId="0" borderId="10" xfId="0" applyFont="1" applyBorder="1" applyAlignment="1">
      <alignment vertical="center"/>
    </xf>
    <xf numFmtId="164" fontId="1" fillId="0" borderId="26" xfId="0" applyNumberFormat="1" applyFont="1" applyBorder="1" applyAlignment="1">
      <alignment vertical="center"/>
    </xf>
    <xf numFmtId="0" fontId="1" fillId="5" borderId="3" xfId="0" applyFont="1" applyFill="1" applyBorder="1" applyAlignment="1">
      <alignment vertical="center" wrapText="1"/>
    </xf>
    <xf numFmtId="0" fontId="1" fillId="5" borderId="3" xfId="0" applyFont="1" applyFill="1" applyBorder="1" applyAlignment="1">
      <alignment horizontal="center" vertical="center"/>
    </xf>
    <xf numFmtId="165" fontId="1" fillId="5" borderId="1" xfId="0" applyNumberFormat="1" applyFont="1" applyFill="1" applyBorder="1" applyAlignment="1">
      <alignment horizontal="center" vertical="center"/>
    </xf>
    <xf numFmtId="165" fontId="1" fillId="5" borderId="3" xfId="0" applyNumberFormat="1" applyFont="1" applyFill="1" applyBorder="1" applyAlignment="1">
      <alignment horizontal="center" vertical="center"/>
    </xf>
    <xf numFmtId="164" fontId="1" fillId="5" borderId="8" xfId="0" applyNumberFormat="1" applyFont="1" applyFill="1" applyBorder="1" applyAlignment="1">
      <alignment horizontal="center" vertical="center"/>
    </xf>
    <xf numFmtId="0" fontId="1" fillId="5" borderId="1" xfId="0" applyFont="1" applyFill="1" applyBorder="1" applyAlignment="1">
      <alignment horizontal="left" vertical="center"/>
    </xf>
    <xf numFmtId="0" fontId="1" fillId="5" borderId="11" xfId="0" applyFont="1" applyFill="1" applyBorder="1" applyAlignment="1">
      <alignment horizontal="center" vertical="center" wrapText="1"/>
    </xf>
    <xf numFmtId="0" fontId="1" fillId="0" borderId="11" xfId="0" applyFont="1" applyBorder="1" applyAlignment="1">
      <alignment horizontal="center"/>
    </xf>
    <xf numFmtId="0" fontId="1" fillId="5" borderId="11" xfId="0" applyFont="1" applyFill="1" applyBorder="1" applyAlignment="1">
      <alignment horizontal="center"/>
    </xf>
    <xf numFmtId="0" fontId="1" fillId="0" borderId="3" xfId="0" applyFont="1" applyBorder="1" applyAlignment="1">
      <alignment horizontal="center" vertical="center"/>
    </xf>
    <xf numFmtId="0" fontId="1" fillId="0" borderId="3" xfId="0" applyFont="1" applyBorder="1" applyAlignment="1">
      <alignment horizontal="center"/>
    </xf>
    <xf numFmtId="164" fontId="1" fillId="0" borderId="8" xfId="0" applyNumberFormat="1" applyFont="1" applyBorder="1" applyAlignment="1">
      <alignment horizontal="center" vertical="center"/>
    </xf>
    <xf numFmtId="0" fontId="1" fillId="0" borderId="1" xfId="0" applyFont="1" applyBorder="1" applyAlignment="1">
      <alignment horizontal="left" vertical="center"/>
    </xf>
    <xf numFmtId="0" fontId="1" fillId="5" borderId="11" xfId="0" applyFont="1" applyFill="1" applyBorder="1" applyAlignment="1">
      <alignment vertical="center"/>
    </xf>
    <xf numFmtId="0" fontId="1" fillId="0" borderId="2" xfId="0" applyFont="1" applyBorder="1" applyAlignment="1">
      <alignment vertical="center"/>
    </xf>
    <xf numFmtId="164" fontId="1" fillId="5" borderId="22" xfId="0" applyNumberFormat="1" applyFont="1" applyFill="1" applyBorder="1" applyAlignment="1">
      <alignment horizontal="center" vertical="center"/>
    </xf>
    <xf numFmtId="0" fontId="1" fillId="5" borderId="11" xfId="0" applyFont="1" applyFill="1" applyBorder="1"/>
    <xf numFmtId="0" fontId="1" fillId="0" borderId="2" xfId="0" applyFont="1" applyBorder="1" applyAlignment="1">
      <alignment vertical="center" wrapText="1"/>
    </xf>
    <xf numFmtId="164" fontId="1" fillId="5" borderId="28" xfId="0" applyNumberFormat="1" applyFont="1" applyFill="1" applyBorder="1" applyAlignment="1">
      <alignment horizontal="center" vertical="center"/>
    </xf>
    <xf numFmtId="0" fontId="1" fillId="7" borderId="0" xfId="0" applyFont="1" applyFill="1" applyAlignment="1">
      <alignment vertical="top" wrapText="1"/>
    </xf>
    <xf numFmtId="0" fontId="1" fillId="7" borderId="0" xfId="0" applyFont="1" applyFill="1" applyAlignment="1">
      <alignment horizontal="left" vertical="center"/>
    </xf>
    <xf numFmtId="1" fontId="1" fillId="0" borderId="0" xfId="0" applyNumberFormat="1" applyFont="1" applyAlignment="1">
      <alignment horizontal="left" vertical="center"/>
    </xf>
    <xf numFmtId="0" fontId="1" fillId="0" borderId="23" xfId="0" applyFont="1" applyBorder="1" applyAlignment="1">
      <alignment horizontal="left" vertical="top" wrapText="1"/>
    </xf>
    <xf numFmtId="1" fontId="1" fillId="0" borderId="34" xfId="0" applyNumberFormat="1" applyFont="1" applyBorder="1" applyAlignment="1">
      <alignment horizontal="left" vertical="center"/>
    </xf>
    <xf numFmtId="0" fontId="1" fillId="0" borderId="0" xfId="0" applyFont="1" applyAlignment="1">
      <alignment horizontal="left" vertical="top"/>
    </xf>
    <xf numFmtId="0" fontId="1" fillId="0" borderId="23" xfId="0" applyFont="1" applyBorder="1" applyAlignment="1">
      <alignment vertical="top" wrapText="1"/>
    </xf>
    <xf numFmtId="0" fontId="1" fillId="0" borderId="0" xfId="0" applyFont="1" applyAlignment="1">
      <alignment vertical="center" wrapText="1"/>
    </xf>
    <xf numFmtId="0" fontId="1" fillId="0" borderId="33" xfId="0" applyFont="1" applyBorder="1" applyAlignment="1">
      <alignment vertical="top" wrapText="1"/>
    </xf>
    <xf numFmtId="1" fontId="1" fillId="0" borderId="31" xfId="0" applyNumberFormat="1" applyFont="1" applyBorder="1" applyAlignment="1">
      <alignment horizontal="left" vertical="center"/>
    </xf>
    <xf numFmtId="0" fontId="1" fillId="0" borderId="0" xfId="0" applyFont="1" applyAlignment="1">
      <alignment vertical="top" wrapText="1"/>
    </xf>
    <xf numFmtId="0" fontId="1" fillId="0" borderId="23" xfId="0" applyFont="1" applyBorder="1" applyAlignment="1">
      <alignment vertical="center" wrapText="1"/>
    </xf>
    <xf numFmtId="0" fontId="1" fillId="0" borderId="0" xfId="0" applyFont="1" applyAlignment="1">
      <alignment horizontal="left" vertical="center" wrapText="1"/>
    </xf>
    <xf numFmtId="0" fontId="1" fillId="0" borderId="23" xfId="0" applyFont="1" applyBorder="1" applyAlignment="1">
      <alignment horizontal="left" vertical="center"/>
    </xf>
    <xf numFmtId="0" fontId="1" fillId="0" borderId="33" xfId="0" applyFont="1" applyBorder="1" applyAlignment="1">
      <alignment horizontal="left" vertical="center"/>
    </xf>
    <xf numFmtId="0" fontId="1" fillId="0" borderId="17" xfId="0" applyFont="1" applyBorder="1" applyAlignment="1">
      <alignment horizontal="left" vertical="center"/>
    </xf>
    <xf numFmtId="0" fontId="1" fillId="0" borderId="13" xfId="0" applyFont="1" applyBorder="1" applyAlignment="1">
      <alignment horizontal="left" vertical="center"/>
    </xf>
    <xf numFmtId="1" fontId="1" fillId="0" borderId="13" xfId="0" applyNumberFormat="1" applyFont="1" applyBorder="1" applyAlignment="1">
      <alignment horizontal="left" vertical="center"/>
    </xf>
    <xf numFmtId="0" fontId="1" fillId="0" borderId="34" xfId="0" applyFont="1" applyBorder="1" applyAlignment="1">
      <alignment horizontal="center"/>
    </xf>
    <xf numFmtId="1" fontId="1" fillId="0" borderId="31" xfId="0" applyNumberFormat="1" applyFont="1" applyBorder="1" applyAlignment="1">
      <alignment horizontal="center" vertical="center"/>
    </xf>
    <xf numFmtId="0" fontId="29" fillId="0" borderId="0" xfId="1" applyFont="1" applyAlignment="1">
      <alignment horizontal="center" vertical="center"/>
    </xf>
    <xf numFmtId="0" fontId="5" fillId="3" borderId="1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 fillId="5" borderId="19" xfId="0" applyFont="1" applyFill="1" applyBorder="1" applyAlignment="1">
      <alignment horizontal="left" vertical="center"/>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15" fillId="5" borderId="19" xfId="1" applyFont="1" applyFill="1" applyBorder="1" applyAlignment="1">
      <alignment horizontal="left" vertical="center"/>
    </xf>
    <xf numFmtId="0" fontId="15" fillId="5" borderId="2" xfId="1" applyFont="1" applyFill="1" applyBorder="1" applyAlignment="1">
      <alignment horizontal="left" vertical="center"/>
    </xf>
    <xf numFmtId="0" fontId="15" fillId="5" borderId="3" xfId="1" applyFont="1" applyFill="1" applyBorder="1" applyAlignment="1">
      <alignment horizontal="left" vertical="center"/>
    </xf>
    <xf numFmtId="0" fontId="7" fillId="5" borderId="21" xfId="0" applyFont="1" applyFill="1" applyBorder="1" applyAlignment="1">
      <alignment horizontal="center" vertical="center"/>
    </xf>
    <xf numFmtId="0" fontId="7" fillId="5" borderId="0" xfId="0" applyFont="1" applyFill="1" applyAlignment="1">
      <alignment horizontal="center" vertical="center"/>
    </xf>
    <xf numFmtId="0" fontId="7" fillId="5" borderId="1" xfId="0" applyFont="1" applyFill="1" applyBorder="1" applyAlignment="1">
      <alignment horizontal="center" vertical="center"/>
    </xf>
    <xf numFmtId="0" fontId="7" fillId="5" borderId="21"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1" xfId="0" applyFont="1" applyFill="1" applyBorder="1" applyAlignment="1">
      <alignment horizontal="center" vertical="center" wrapText="1"/>
    </xf>
    <xf numFmtId="165" fontId="1" fillId="0" borderId="19" xfId="0" applyNumberFormat="1" applyFont="1" applyBorder="1" applyAlignment="1">
      <alignment horizontal="center" vertical="center"/>
    </xf>
    <xf numFmtId="165" fontId="1" fillId="0" borderId="3" xfId="0" applyNumberFormat="1" applyFont="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7" fillId="5" borderId="19" xfId="0" applyFont="1" applyFill="1" applyBorder="1" applyAlignment="1">
      <alignment horizontal="left" vertical="center"/>
    </xf>
    <xf numFmtId="0" fontId="7" fillId="5" borderId="3" xfId="0" applyFont="1" applyFill="1" applyBorder="1" applyAlignment="1">
      <alignment horizontal="left" vertical="center"/>
    </xf>
    <xf numFmtId="0" fontId="15" fillId="0" borderId="19" xfId="1" applyFont="1" applyBorder="1" applyAlignment="1">
      <alignment horizontal="left" vertical="center" wrapText="1"/>
    </xf>
    <xf numFmtId="0" fontId="15" fillId="0" borderId="3" xfId="1" applyFont="1" applyBorder="1" applyAlignment="1">
      <alignment horizontal="left" vertical="center" wrapText="1"/>
    </xf>
    <xf numFmtId="0" fontId="1" fillId="0" borderId="22" xfId="0" applyFont="1" applyBorder="1" applyAlignment="1">
      <alignment horizontal="left" vertical="center" wrapText="1"/>
    </xf>
    <xf numFmtId="0" fontId="1" fillId="0" borderId="8" xfId="0" applyFont="1" applyBorder="1" applyAlignment="1">
      <alignment horizontal="left" vertical="center" wrapText="1"/>
    </xf>
    <xf numFmtId="165" fontId="7" fillId="5" borderId="19" xfId="0" applyNumberFormat="1" applyFont="1" applyFill="1" applyBorder="1" applyAlignment="1">
      <alignment horizontal="center" vertical="center"/>
    </xf>
    <xf numFmtId="165" fontId="7" fillId="5" borderId="2" xfId="0" applyNumberFormat="1" applyFont="1" applyFill="1" applyBorder="1" applyAlignment="1">
      <alignment horizontal="center" vertical="center"/>
    </xf>
    <xf numFmtId="165" fontId="7" fillId="0" borderId="21" xfId="0" applyNumberFormat="1" applyFont="1" applyBorder="1" applyAlignment="1">
      <alignment horizontal="center" vertical="center"/>
    </xf>
    <xf numFmtId="165" fontId="7" fillId="0" borderId="0" xfId="0" applyNumberFormat="1" applyFont="1" applyAlignment="1">
      <alignment horizontal="center" vertical="center"/>
    </xf>
    <xf numFmtId="165" fontId="7" fillId="0" borderId="1" xfId="0" applyNumberFormat="1" applyFont="1" applyBorder="1" applyAlignment="1">
      <alignment horizontal="center" vertical="center"/>
    </xf>
    <xf numFmtId="165" fontId="7" fillId="0" borderId="19" xfId="0" applyNumberFormat="1" applyFont="1" applyBorder="1" applyAlignment="1">
      <alignment horizontal="center" vertical="center"/>
    </xf>
    <xf numFmtId="165" fontId="7" fillId="0" borderId="2"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7" fillId="0" borderId="19"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5" fillId="0" borderId="22" xfId="1" applyFont="1" applyBorder="1" applyAlignment="1">
      <alignment horizontal="left" vertical="center"/>
    </xf>
    <xf numFmtId="0" fontId="15" fillId="0" borderId="28" xfId="1" applyFont="1" applyBorder="1" applyAlignment="1">
      <alignment horizontal="left" vertical="center"/>
    </xf>
    <xf numFmtId="0" fontId="15" fillId="0" borderId="8" xfId="1" applyFont="1" applyBorder="1" applyAlignment="1">
      <alignment horizontal="left" vertical="center"/>
    </xf>
    <xf numFmtId="165" fontId="7" fillId="5" borderId="3" xfId="0" applyNumberFormat="1" applyFont="1" applyFill="1" applyBorder="1" applyAlignment="1">
      <alignment horizontal="center" vertical="center"/>
    </xf>
    <xf numFmtId="164" fontId="7" fillId="0" borderId="9"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6" fillId="3" borderId="1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1" fontId="5" fillId="0" borderId="15"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14" fontId="6" fillId="0" borderId="13"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0" fontId="1" fillId="5" borderId="21" xfId="0" applyFont="1" applyFill="1" applyBorder="1" applyAlignment="1">
      <alignment horizontal="center" vertical="center"/>
    </xf>
    <xf numFmtId="0" fontId="1" fillId="5" borderId="0" xfId="0" applyFont="1" applyFill="1" applyAlignment="1">
      <alignment horizontal="center" vertical="center"/>
    </xf>
    <xf numFmtId="0" fontId="1" fillId="5" borderId="1" xfId="0" applyFont="1" applyFill="1" applyBorder="1" applyAlignment="1">
      <alignment horizontal="center" vertical="center"/>
    </xf>
    <xf numFmtId="164" fontId="7" fillId="0" borderId="22" xfId="0" applyNumberFormat="1" applyFont="1" applyBorder="1" applyAlignment="1">
      <alignment horizontal="center" vertical="center"/>
    </xf>
    <xf numFmtId="164" fontId="7" fillId="0" borderId="28" xfId="0" applyNumberFormat="1" applyFont="1" applyBorder="1" applyAlignment="1">
      <alignment horizontal="center" vertical="center"/>
    </xf>
    <xf numFmtId="164" fontId="7" fillId="0" borderId="8" xfId="0" applyNumberFormat="1" applyFont="1" applyBorder="1" applyAlignment="1">
      <alignment horizontal="center" vertical="center"/>
    </xf>
    <xf numFmtId="165" fontId="7" fillId="5" borderId="21" xfId="0" applyNumberFormat="1" applyFont="1" applyFill="1" applyBorder="1" applyAlignment="1">
      <alignment horizontal="center" vertical="center"/>
    </xf>
    <xf numFmtId="165" fontId="7" fillId="5" borderId="0" xfId="0" applyNumberFormat="1" applyFont="1" applyFill="1" applyAlignment="1">
      <alignment horizontal="center" vertical="center"/>
    </xf>
    <xf numFmtId="164" fontId="7" fillId="5" borderId="22" xfId="0" applyNumberFormat="1" applyFont="1" applyFill="1" applyBorder="1" applyAlignment="1">
      <alignment horizontal="center" vertical="center"/>
    </xf>
    <xf numFmtId="164" fontId="7" fillId="5" borderId="28" xfId="0" applyNumberFormat="1" applyFont="1" applyFill="1" applyBorder="1" applyAlignment="1">
      <alignment horizontal="center" vertical="center"/>
    </xf>
    <xf numFmtId="164" fontId="7" fillId="5" borderId="8" xfId="0"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164" fontId="7" fillId="0" borderId="35" xfId="0" applyNumberFormat="1" applyFont="1" applyBorder="1" applyAlignment="1">
      <alignment horizontal="center" vertical="center"/>
    </xf>
    <xf numFmtId="164" fontId="6" fillId="0" borderId="35" xfId="0" applyNumberFormat="1" applyFont="1" applyBorder="1" applyAlignment="1">
      <alignment horizontal="center" vertical="center" wrapText="1"/>
    </xf>
    <xf numFmtId="164" fontId="6" fillId="0" borderId="27" xfId="0" applyNumberFormat="1" applyFont="1" applyBorder="1" applyAlignment="1">
      <alignment horizontal="center" vertical="center" wrapText="1"/>
    </xf>
    <xf numFmtId="164" fontId="7" fillId="5" borderId="20" xfId="0" applyNumberFormat="1" applyFont="1" applyFill="1" applyBorder="1" applyAlignment="1">
      <alignment horizontal="center" vertical="center"/>
    </xf>
    <xf numFmtId="164" fontId="7" fillId="5" borderId="19" xfId="0" applyNumberFormat="1" applyFont="1" applyFill="1" applyBorder="1" applyAlignment="1">
      <alignment horizontal="center" vertical="center"/>
    </xf>
    <xf numFmtId="164" fontId="5" fillId="0" borderId="15"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7" fillId="0" borderId="20" xfId="0" applyNumberFormat="1" applyFont="1" applyBorder="1" applyAlignment="1">
      <alignment horizontal="center" vertical="center"/>
    </xf>
    <xf numFmtId="164" fontId="7" fillId="0" borderId="19" xfId="0" applyNumberFormat="1" applyFont="1" applyBorder="1" applyAlignment="1">
      <alignment horizontal="center" vertical="center"/>
    </xf>
    <xf numFmtId="0" fontId="5" fillId="10" borderId="19" xfId="0" applyFont="1" applyFill="1" applyBorder="1" applyAlignment="1">
      <alignment horizontal="center" vertical="center"/>
    </xf>
    <xf numFmtId="0" fontId="5" fillId="10" borderId="3" xfId="0" applyFont="1" applyFill="1" applyBorder="1" applyAlignment="1">
      <alignment horizontal="center" vertical="center"/>
    </xf>
    <xf numFmtId="0" fontId="7" fillId="0" borderId="22" xfId="0" applyFont="1" applyBorder="1" applyAlignment="1">
      <alignment horizontal="left" vertical="center"/>
    </xf>
    <xf numFmtId="0" fontId="7" fillId="0" borderId="8" xfId="0" applyFont="1" applyBorder="1" applyAlignment="1">
      <alignment horizontal="left" vertical="center"/>
    </xf>
    <xf numFmtId="0" fontId="9" fillId="0" borderId="22" xfId="1" applyBorder="1" applyAlignment="1">
      <alignment horizontal="left" vertical="center" wrapText="1"/>
    </xf>
    <xf numFmtId="0" fontId="9" fillId="0" borderId="8" xfId="1" applyBorder="1" applyAlignment="1">
      <alignment horizontal="left" vertical="center" wrapText="1"/>
    </xf>
    <xf numFmtId="0" fontId="15" fillId="0" borderId="2" xfId="1" applyFont="1" applyBorder="1" applyAlignment="1">
      <alignment horizontal="left" vertical="center" wrapText="1"/>
    </xf>
    <xf numFmtId="0" fontId="15" fillId="5" borderId="19" xfId="1" applyFont="1" applyFill="1" applyBorder="1" applyAlignment="1">
      <alignment horizontal="left" vertical="center" wrapText="1"/>
    </xf>
    <xf numFmtId="0" fontId="15" fillId="5" borderId="2" xfId="1" applyFont="1" applyFill="1" applyBorder="1" applyAlignment="1">
      <alignment horizontal="left" vertical="center" wrapText="1"/>
    </xf>
    <xf numFmtId="0" fontId="15" fillId="5" borderId="3" xfId="1"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9" fillId="0" borderId="2" xfId="1" applyBorder="1" applyAlignment="1">
      <alignment vertical="center" wrapText="1"/>
    </xf>
    <xf numFmtId="0" fontId="9" fillId="0" borderId="3" xfId="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165" fontId="1" fillId="0" borderId="21"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 xfId="0" applyNumberFormat="1" applyFont="1" applyBorder="1" applyAlignment="1">
      <alignment horizontal="center" vertical="center"/>
    </xf>
    <xf numFmtId="164" fontId="7" fillId="5" borderId="9" xfId="0" applyNumberFormat="1" applyFont="1" applyFill="1" applyBorder="1" applyAlignment="1">
      <alignment horizontal="center" vertical="center"/>
    </xf>
    <xf numFmtId="164" fontId="7" fillId="5" borderId="11" xfId="0" applyNumberFormat="1" applyFont="1" applyFill="1" applyBorder="1" applyAlignment="1">
      <alignment horizontal="center" vertical="center"/>
    </xf>
    <xf numFmtId="0" fontId="7" fillId="5" borderId="2" xfId="0" applyFont="1" applyFill="1" applyBorder="1" applyAlignment="1">
      <alignment horizontal="left" vertical="center"/>
    </xf>
    <xf numFmtId="0" fontId="1" fillId="0" borderId="19"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1" xfId="0" applyFont="1" applyBorder="1" applyAlignment="1">
      <alignment horizontal="center" vertical="center"/>
    </xf>
    <xf numFmtId="0" fontId="1" fillId="0" borderId="1" xfId="0" applyFont="1" applyBorder="1" applyAlignment="1">
      <alignment horizontal="center" vertical="center"/>
    </xf>
    <xf numFmtId="0" fontId="5" fillId="10" borderId="2" xfId="0" applyFont="1" applyFill="1" applyBorder="1" applyAlignment="1">
      <alignment horizontal="center" vertical="center"/>
    </xf>
    <xf numFmtId="0" fontId="9" fillId="0" borderId="19" xfId="1" applyBorder="1" applyAlignment="1">
      <alignment horizontal="left" vertical="center" wrapText="1"/>
    </xf>
    <xf numFmtId="0" fontId="9" fillId="0" borderId="2" xfId="1" applyBorder="1" applyAlignment="1">
      <alignment horizontal="left" vertical="center" wrapText="1"/>
    </xf>
    <xf numFmtId="0" fontId="9" fillId="0" borderId="3" xfId="1" applyBorder="1" applyAlignment="1">
      <alignment horizontal="left" vertical="center" wrapText="1"/>
    </xf>
    <xf numFmtId="0" fontId="1" fillId="0" borderId="0" xfId="0" applyFont="1" applyAlignment="1">
      <alignment horizontal="center" vertical="center"/>
    </xf>
    <xf numFmtId="165" fontId="1" fillId="0" borderId="2" xfId="0" applyNumberFormat="1" applyFont="1" applyBorder="1" applyAlignment="1">
      <alignment horizontal="center" vertical="center"/>
    </xf>
    <xf numFmtId="0" fontId="0" fillId="0" borderId="23" xfId="0" applyBorder="1" applyAlignment="1">
      <alignment horizontal="left" vertical="center" wrapText="1"/>
    </xf>
    <xf numFmtId="1" fontId="1" fillId="0" borderId="34" xfId="0" applyNumberFormat="1" applyFont="1" applyBorder="1" applyAlignment="1">
      <alignment horizontal="center" vertical="center"/>
    </xf>
    <xf numFmtId="0" fontId="9" fillId="0" borderId="23" xfId="1" applyBorder="1" applyAlignment="1">
      <alignment horizontal="center" vertical="center"/>
    </xf>
    <xf numFmtId="0" fontId="1" fillId="0" borderId="23" xfId="0" applyFont="1" applyBorder="1" applyAlignment="1">
      <alignment horizontal="left" vertical="center"/>
    </xf>
    <xf numFmtId="0" fontId="1" fillId="0" borderId="23" xfId="0" applyFont="1" applyBorder="1" applyAlignment="1">
      <alignment horizontal="left" vertical="center" wrapText="1"/>
    </xf>
    <xf numFmtId="0" fontId="10" fillId="4" borderId="5"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6" xfId="0" applyFont="1" applyFill="1" applyBorder="1" applyAlignment="1">
      <alignment horizontal="center" vertical="center"/>
    </xf>
    <xf numFmtId="0" fontId="23" fillId="0" borderId="0" xfId="1" applyFont="1" applyAlignment="1">
      <alignment horizontal="left" vertical="center"/>
    </xf>
    <xf numFmtId="0" fontId="0" fillId="0" borderId="34" xfId="0" applyBorder="1" applyAlignment="1">
      <alignment horizontal="center" vertical="center"/>
    </xf>
    <xf numFmtId="0" fontId="0" fillId="0" borderId="23" xfId="0" applyBorder="1" applyAlignment="1">
      <alignment vertical="center" wrapText="1"/>
    </xf>
    <xf numFmtId="0" fontId="28" fillId="0" borderId="32" xfId="1" applyFont="1" applyBorder="1" applyAlignment="1">
      <alignment horizontal="left" vertical="top" wrapText="1"/>
    </xf>
    <xf numFmtId="0" fontId="28" fillId="0" borderId="13" xfId="1" applyFont="1" applyBorder="1" applyAlignment="1">
      <alignment horizontal="left" vertical="top" wrapText="1"/>
    </xf>
    <xf numFmtId="0" fontId="28" fillId="0" borderId="30" xfId="1" applyFont="1" applyBorder="1" applyAlignment="1">
      <alignment horizontal="left" vertical="top" wrapText="1"/>
    </xf>
    <xf numFmtId="0" fontId="0" fillId="0" borderId="23" xfId="0" applyBorder="1" applyAlignment="1">
      <alignment horizontal="left" vertical="center"/>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10" fillId="11" borderId="5" xfId="0" applyFont="1" applyFill="1" applyBorder="1" applyAlignment="1">
      <alignment horizontal="center" vertical="center"/>
    </xf>
    <xf numFmtId="0" fontId="10" fillId="11" borderId="7" xfId="0" applyFont="1" applyFill="1" applyBorder="1" applyAlignment="1">
      <alignment horizontal="center" vertical="center"/>
    </xf>
    <xf numFmtId="0" fontId="10" fillId="11" borderId="6" xfId="0" applyFont="1" applyFill="1" applyBorder="1" applyAlignment="1">
      <alignment horizontal="center" vertical="center"/>
    </xf>
    <xf numFmtId="0" fontId="23" fillId="0" borderId="23" xfId="0" applyFont="1" applyBorder="1" applyAlignment="1">
      <alignment horizontal="left" vertical="center" wrapText="1"/>
    </xf>
    <xf numFmtId="0" fontId="11" fillId="6" borderId="32"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30" xfId="0" applyFont="1" applyFill="1" applyBorder="1" applyAlignment="1">
      <alignment horizontal="center" vertical="center"/>
    </xf>
    <xf numFmtId="0" fontId="9" fillId="0" borderId="0" xfId="1" applyAlignment="1">
      <alignment horizontal="left" vertical="center"/>
    </xf>
    <xf numFmtId="0" fontId="1" fillId="0" borderId="0" xfId="0" applyFont="1" applyAlignment="1">
      <alignment horizontal="left" vertical="center"/>
    </xf>
    <xf numFmtId="1" fontId="1" fillId="0" borderId="34" xfId="0" applyNumberFormat="1" applyFont="1" applyBorder="1" applyAlignment="1">
      <alignment horizontal="left" vertical="center"/>
    </xf>
    <xf numFmtId="0" fontId="7" fillId="0" borderId="23" xfId="0" applyFont="1" applyBorder="1" applyAlignment="1">
      <alignment horizontal="left" vertical="center" wrapText="1"/>
    </xf>
    <xf numFmtId="14" fontId="6" fillId="5" borderId="32" xfId="0" applyNumberFormat="1" applyFont="1" applyFill="1" applyBorder="1" applyAlignment="1">
      <alignment horizontal="center" vertical="center"/>
    </xf>
    <xf numFmtId="14" fontId="6" fillId="5" borderId="13" xfId="0" applyNumberFormat="1" applyFont="1" applyFill="1" applyBorder="1" applyAlignment="1">
      <alignment horizontal="center" vertical="center"/>
    </xf>
    <xf numFmtId="14" fontId="6" fillId="5" borderId="30" xfId="0" applyNumberFormat="1"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17" xfId="0" applyNumberFormat="1" applyFont="1" applyFill="1" applyBorder="1" applyAlignment="1">
      <alignment horizontal="center" vertical="center"/>
    </xf>
    <xf numFmtId="14" fontId="6" fillId="5" borderId="31" xfId="0" applyNumberFormat="1" applyFont="1" applyFill="1" applyBorder="1" applyAlignment="1">
      <alignment horizontal="center" vertical="center"/>
    </xf>
  </cellXfs>
  <cellStyles count="6">
    <cellStyle name="Hyperlink" xfId="1" builtinId="8"/>
    <cellStyle name="Hyperlink 2" xfId="4" xr:uid="{612A345D-E49B-4E8B-91FC-F7A1BEDF7392}"/>
    <cellStyle name="Hyperlink 3" xfId="5" xr:uid="{7485794B-0C1D-4190-AD7D-1F2EDDA5437D}"/>
    <cellStyle name="Normal 2" xfId="3" xr:uid="{39A57902-7DEC-44F4-AC55-733383BBA40D}"/>
    <cellStyle name="Normal 3" xfId="2" xr:uid="{24D19592-E9A6-40D6-8F0C-24DE5109EEC6}"/>
    <cellStyle name="Standaard" xfId="0" builtinId="0"/>
  </cellStyles>
  <dxfs count="27">
    <dxf>
      <font>
        <color rgb="FF006100"/>
      </font>
      <fill>
        <patternFill>
          <bgColor rgb="FFC6EFCE"/>
        </patternFill>
      </fill>
    </dxf>
    <dxf>
      <font>
        <color rgb="FF9C0006"/>
      </font>
      <fill>
        <patternFill>
          <bgColor rgb="FFFFC7CE"/>
        </patternFill>
      </fill>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99CC00"/>
      <color rgb="FFFF3300"/>
      <color rgb="FF2BF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noFill/>
            <a:ln>
              <a:noFill/>
            </a:ln>
            <a:effectLst/>
          </c:spPr>
          <c:invertIfNegative val="0"/>
          <c:val>
            <c:numRef>
              <c:f>'All results'!$I$122</c:f>
              <c:numCache>
                <c:formatCode>0.0</c:formatCode>
                <c:ptCount val="1"/>
                <c:pt idx="0">
                  <c:v>48.7</c:v>
                </c:pt>
              </c:numCache>
            </c:numRef>
          </c:val>
          <c:extLst>
            <c:ext xmlns:c16="http://schemas.microsoft.com/office/drawing/2014/chart" uri="{C3380CC4-5D6E-409C-BE32-E72D297353CC}">
              <c16:uniqueId val="{00000000-4C43-4397-A313-B6A795E1FC34}"/>
            </c:ext>
          </c:extLst>
        </c:ser>
        <c:ser>
          <c:idx val="1"/>
          <c:order val="1"/>
          <c:spPr>
            <a:noFill/>
            <a:ln>
              <a:noFill/>
            </a:ln>
            <a:effectLst/>
          </c:spPr>
          <c:invertIfNegative val="0"/>
          <c:errBars>
            <c:errBarType val="minus"/>
            <c:errValType val="fixedVal"/>
            <c:noEndCap val="0"/>
            <c:val val="40.299999999999997"/>
            <c:spPr>
              <a:noFill/>
              <a:ln w="9525" cap="flat" cmpd="sng" algn="ctr">
                <a:solidFill>
                  <a:schemeClr val="tx1">
                    <a:lumMod val="65000"/>
                    <a:lumOff val="35000"/>
                  </a:schemeClr>
                </a:solidFill>
                <a:round/>
              </a:ln>
              <a:effectLst/>
            </c:spPr>
          </c:errBars>
          <c:val>
            <c:numRef>
              <c:f>'All results'!$J$123</c:f>
              <c:numCache>
                <c:formatCode>0.0</c:formatCode>
                <c:ptCount val="1"/>
                <c:pt idx="0">
                  <c:v>40.950000000000003</c:v>
                </c:pt>
              </c:numCache>
            </c:numRef>
          </c:val>
          <c:extLst>
            <c:ext xmlns:c16="http://schemas.microsoft.com/office/drawing/2014/chart" uri="{C3380CC4-5D6E-409C-BE32-E72D297353CC}">
              <c16:uniqueId val="{00000001-4C43-4397-A313-B6A795E1FC34}"/>
            </c:ext>
          </c:extLst>
        </c:ser>
        <c:ser>
          <c:idx val="2"/>
          <c:order val="2"/>
          <c:spPr>
            <a:solidFill>
              <a:schemeClr val="bg1"/>
            </a:solidFill>
            <a:ln>
              <a:solidFill>
                <a:sysClr val="windowText" lastClr="000000"/>
              </a:solidFill>
            </a:ln>
            <a:effectLst/>
          </c:spPr>
          <c:invertIfNegative val="0"/>
          <c:val>
            <c:numRef>
              <c:f>'All results'!$J$124</c:f>
              <c:numCache>
                <c:formatCode>0.0</c:formatCode>
                <c:ptCount val="1"/>
                <c:pt idx="0">
                  <c:v>4.664999999999992</c:v>
                </c:pt>
              </c:numCache>
            </c:numRef>
          </c:val>
          <c:extLst>
            <c:ext xmlns:c16="http://schemas.microsoft.com/office/drawing/2014/chart" uri="{C3380CC4-5D6E-409C-BE32-E72D297353CC}">
              <c16:uniqueId val="{00000002-4C43-4397-A313-B6A795E1FC34}"/>
            </c:ext>
          </c:extLst>
        </c:ser>
        <c:ser>
          <c:idx val="3"/>
          <c:order val="3"/>
          <c:spPr>
            <a:noFill/>
            <a:ln>
              <a:solidFill>
                <a:sysClr val="windowText" lastClr="000000"/>
              </a:solidFill>
            </a:ln>
            <a:effectLst/>
          </c:spPr>
          <c:invertIfNegative val="0"/>
          <c:errBars>
            <c:errBarType val="plus"/>
            <c:errValType val="fixedVal"/>
            <c:noEndCap val="0"/>
            <c:val val="2.6"/>
            <c:spPr>
              <a:noFill/>
              <a:ln w="9525" cap="flat" cmpd="sng" algn="ctr">
                <a:solidFill>
                  <a:schemeClr val="tx1">
                    <a:lumMod val="65000"/>
                    <a:lumOff val="35000"/>
                  </a:schemeClr>
                </a:solidFill>
                <a:round/>
              </a:ln>
              <a:effectLst/>
            </c:spPr>
          </c:errBars>
          <c:val>
            <c:numRef>
              <c:f>'All results'!$J$125</c:f>
              <c:numCache>
                <c:formatCode>0.0</c:formatCode>
                <c:ptCount val="1"/>
                <c:pt idx="0">
                  <c:v>3.085000000000008</c:v>
                </c:pt>
              </c:numCache>
            </c:numRef>
          </c:val>
          <c:extLst>
            <c:ext xmlns:c16="http://schemas.microsoft.com/office/drawing/2014/chart" uri="{C3380CC4-5D6E-409C-BE32-E72D297353CC}">
              <c16:uniqueId val="{00000003-4C43-4397-A313-B6A795E1FC34}"/>
            </c:ext>
          </c:extLst>
        </c:ser>
        <c:ser>
          <c:idx val="4"/>
          <c:order val="4"/>
          <c:spPr>
            <a:noFill/>
            <a:ln>
              <a:noFill/>
            </a:ln>
            <a:effectLst/>
          </c:spPr>
          <c:invertIfNegative val="0"/>
          <c:val>
            <c:numRef>
              <c:f>'All results'!$J$126</c:f>
              <c:numCache>
                <c:formatCode>0.0</c:formatCode>
                <c:ptCount val="1"/>
                <c:pt idx="0">
                  <c:v>2.5999999999999943</c:v>
                </c:pt>
              </c:numCache>
            </c:numRef>
          </c:val>
          <c:extLst>
            <c:ext xmlns:c16="http://schemas.microsoft.com/office/drawing/2014/chart" uri="{C3380CC4-5D6E-409C-BE32-E72D297353CC}">
              <c16:uniqueId val="{00000004-4C43-4397-A313-B6A795E1FC34}"/>
            </c:ext>
          </c:extLst>
        </c:ser>
        <c:dLbls>
          <c:showLegendKey val="0"/>
          <c:showVal val="0"/>
          <c:showCatName val="0"/>
          <c:showSerName val="0"/>
          <c:showPercent val="0"/>
          <c:showBubbleSize val="0"/>
        </c:dLbls>
        <c:gapWidth val="150"/>
        <c:overlap val="100"/>
        <c:axId val="270805960"/>
        <c:axId val="270799296"/>
      </c:barChart>
      <c:catAx>
        <c:axId val="270805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70799296"/>
        <c:crosses val="autoZero"/>
        <c:auto val="1"/>
        <c:lblAlgn val="ctr"/>
        <c:lblOffset val="100"/>
        <c:noMultiLvlLbl val="0"/>
      </c:catAx>
      <c:valAx>
        <c:axId val="270799296"/>
        <c:scaling>
          <c:orientation val="minMax"/>
          <c:max val="10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Sensitivity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70805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391160</xdr:colOff>
      <xdr:row>127</xdr:row>
      <xdr:rowOff>76200</xdr:rowOff>
    </xdr:from>
    <xdr:to>
      <xdr:col>11</xdr:col>
      <xdr:colOff>548640</xdr:colOff>
      <xdr:row>137</xdr:row>
      <xdr:rowOff>172720</xdr:rowOff>
    </xdr:to>
    <xdr:graphicFrame macro="">
      <xdr:nvGraphicFramePr>
        <xdr:cNvPr id="6" name="Chart 5">
          <a:extLst>
            <a:ext uri="{FF2B5EF4-FFF2-40B4-BE49-F238E27FC236}">
              <a16:creationId xmlns:a16="http://schemas.microsoft.com/office/drawing/2014/main" id="{47DEBC41-65EE-4254-8BF0-744F2E0592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538480</xdr:colOff>
      <xdr:row>126</xdr:row>
      <xdr:rowOff>162560</xdr:rowOff>
    </xdr:from>
    <xdr:to>
      <xdr:col>7</xdr:col>
      <xdr:colOff>441325</xdr:colOff>
      <xdr:row>155</xdr:row>
      <xdr:rowOff>172905</xdr:rowOff>
    </xdr:to>
    <xdr:pic>
      <xdr:nvPicPr>
        <xdr:cNvPr id="7" name="Picture 6">
          <a:extLst>
            <a:ext uri="{FF2B5EF4-FFF2-40B4-BE49-F238E27FC236}">
              <a16:creationId xmlns:a16="http://schemas.microsoft.com/office/drawing/2014/main" id="{E41F33D0-4D38-47AF-819A-961610C52297}"/>
            </a:ext>
          </a:extLst>
        </xdr:cNvPr>
        <xdr:cNvPicPr>
          <a:picLocks noChangeAspect="1"/>
        </xdr:cNvPicPr>
      </xdr:nvPicPr>
      <xdr:blipFill>
        <a:blip xmlns:r="http://schemas.openxmlformats.org/officeDocument/2006/relationships" r:embed="rId2"/>
        <a:stretch>
          <a:fillRect/>
        </a:stretch>
      </xdr:blipFill>
      <xdr:spPr>
        <a:xfrm>
          <a:off x="6695440" y="23622000"/>
          <a:ext cx="3275330" cy="5302435"/>
        </a:xfrm>
        <a:prstGeom prst="rect">
          <a:avLst/>
        </a:prstGeom>
      </xdr:spPr>
    </xdr:pic>
    <xdr:clientData/>
  </xdr:twoCellAnchor>
  <xdr:twoCellAnchor editAs="oneCell">
    <xdr:from>
      <xdr:col>12</xdr:col>
      <xdr:colOff>264160</xdr:colOff>
      <xdr:row>127</xdr:row>
      <xdr:rowOff>132080</xdr:rowOff>
    </xdr:from>
    <xdr:to>
      <xdr:col>16</xdr:col>
      <xdr:colOff>898156</xdr:colOff>
      <xdr:row>154</xdr:row>
      <xdr:rowOff>94406</xdr:rowOff>
    </xdr:to>
    <xdr:pic>
      <xdr:nvPicPr>
        <xdr:cNvPr id="8" name="Picture 7">
          <a:extLst>
            <a:ext uri="{FF2B5EF4-FFF2-40B4-BE49-F238E27FC236}">
              <a16:creationId xmlns:a16="http://schemas.microsoft.com/office/drawing/2014/main" id="{69B31AD7-48A4-4B7B-A4DE-0BECBA284979}"/>
            </a:ext>
          </a:extLst>
        </xdr:cNvPr>
        <xdr:cNvPicPr>
          <a:picLocks noChangeAspect="1"/>
        </xdr:cNvPicPr>
      </xdr:nvPicPr>
      <xdr:blipFill>
        <a:blip xmlns:r="http://schemas.openxmlformats.org/officeDocument/2006/relationships" r:embed="rId3"/>
        <a:stretch>
          <a:fillRect/>
        </a:stretch>
      </xdr:blipFill>
      <xdr:spPr>
        <a:xfrm>
          <a:off x="12964160" y="23774400"/>
          <a:ext cx="3074936" cy="49153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da.gov/media/137359/download" TargetMode="External"/><Relationship Id="rId18" Type="http://schemas.openxmlformats.org/officeDocument/2006/relationships/hyperlink" Target="https://be.vwr.com/assetsvc/asset/nl_BE/id/29609217/contents/ifu_coronavirus-rapid-test.pdf" TargetMode="External"/><Relationship Id="rId26" Type="http://schemas.openxmlformats.org/officeDocument/2006/relationships/hyperlink" Target="https://academic.oup.com/ajcp/advance-article/doi/10.1093/ajcp/aqaa140/5893931" TargetMode="External"/><Relationship Id="rId39" Type="http://schemas.openxmlformats.org/officeDocument/2006/relationships/hyperlink" Target="https://www.ncbi.nlm.nih.gov/pmc/articles/PMC7255746/" TargetMode="External"/><Relationship Id="rId21" Type="http://schemas.openxmlformats.org/officeDocument/2006/relationships/hyperlink" Target="../Dossiers%20IVD/92%20-%20Zentech/Documents/notification/20200424%20new%20ifu%20-%20new%20label/IFU%20covid-19.pdf" TargetMode="External"/><Relationship Id="rId34" Type="http://schemas.openxmlformats.org/officeDocument/2006/relationships/hyperlink" Target="https://www.sciencedirect.com/science/article/pii/S1386653220301554?via%3Dihub" TargetMode="External"/><Relationship Id="rId42" Type="http://schemas.openxmlformats.org/officeDocument/2006/relationships/hyperlink" Target="https://www.ncbi.nlm.nih.gov/pmc/articles/PMC7255746/" TargetMode="External"/><Relationship Id="rId47" Type="http://schemas.openxmlformats.org/officeDocument/2006/relationships/hyperlink" Target="https://academic.oup.com/ajcp/advance-article/doi/10.1093/ajcp/aqaa140/5893931" TargetMode="External"/><Relationship Id="rId50" Type="http://schemas.openxmlformats.org/officeDocument/2006/relationships/hyperlink" Target="https://academic.oup.com/ajcp/advance-article/doi/10.1093/ajcp/aqaa140/5893931" TargetMode="External"/><Relationship Id="rId55" Type="http://schemas.openxmlformats.org/officeDocument/2006/relationships/hyperlink" Target="https://www.sciencedirect.com/science/article/pii/S1198743X20304468?via%3Dihub" TargetMode="External"/><Relationship Id="rId63" Type="http://schemas.openxmlformats.org/officeDocument/2006/relationships/hyperlink" Target="https://www.degruyter.com/view/journals/cclm/58/8/article-p1357.xml" TargetMode="External"/><Relationship Id="rId68" Type="http://schemas.openxmlformats.org/officeDocument/2006/relationships/hyperlink" Target="https://www.fda.gov/media/140933/download" TargetMode="External"/><Relationship Id="rId76" Type="http://schemas.openxmlformats.org/officeDocument/2006/relationships/hyperlink" Target="https://www.diesse.it/en/download/id:22032/" TargetMode="External"/><Relationship Id="rId7" Type="http://schemas.openxmlformats.org/officeDocument/2006/relationships/hyperlink" Target="http://en.dynamiker.com/index/index/pro_info/aid/606.html" TargetMode="External"/><Relationship Id="rId71" Type="http://schemas.openxmlformats.org/officeDocument/2006/relationships/hyperlink" Target="http://www.d-tek.be/fr/blog/38-covidot-5-igg.html" TargetMode="External"/><Relationship Id="rId2" Type="http://schemas.openxmlformats.org/officeDocument/2006/relationships/hyperlink" Target="https://www.fda.gov/media/137605/download" TargetMode="External"/><Relationship Id="rId16" Type="http://schemas.openxmlformats.org/officeDocument/2006/relationships/hyperlink" Target="../Downloads/Xiamen%20Boson%20Biotech/4.%20Instructions%20of%20use.pdf" TargetMode="External"/><Relationship Id="rId29" Type="http://schemas.openxmlformats.org/officeDocument/2006/relationships/hyperlink" Target="https://academic.oup.com/clinchem/article/66/8/1104/5850401" TargetMode="External"/><Relationship Id="rId11" Type="http://schemas.openxmlformats.org/officeDocument/2006/relationships/hyperlink" Target="http://www.limingbio.com/uploadfile/2020/0414/20200414040359333.pdf" TargetMode="External"/><Relationship Id="rId24" Type="http://schemas.openxmlformats.org/officeDocument/2006/relationships/hyperlink" Target="https://en.vircell.com/media/filer_public/e4/99/e499a112-4208-45b0-9bca-540540797ab7/covid-19_elisa_en_pme100-0620.pdf" TargetMode="External"/><Relationship Id="rId32" Type="http://schemas.openxmlformats.org/officeDocument/2006/relationships/hyperlink" Target="https://www.sciencedirect.com/science/article/pii/S1386653220301554?via%3Dihub" TargetMode="External"/><Relationship Id="rId37" Type="http://schemas.openxmlformats.org/officeDocument/2006/relationships/hyperlink" Target="https://www.ncbi.nlm.nih.gov/pmc/articles/PMC7255746/" TargetMode="External"/><Relationship Id="rId40" Type="http://schemas.openxmlformats.org/officeDocument/2006/relationships/hyperlink" Target="https://www.ncbi.nlm.nih.gov/pmc/articles/PMC7255746/" TargetMode="External"/><Relationship Id="rId45" Type="http://schemas.openxmlformats.org/officeDocument/2006/relationships/hyperlink" Target="https://academic.oup.com/ajcp/advance-article/doi/10.1093/ajcp/aqaa140/5893931" TargetMode="External"/><Relationship Id="rId53" Type="http://schemas.openxmlformats.org/officeDocument/2006/relationships/hyperlink" Target="https://www.sciencedirect.com/science/article/pii/S0732889320305174" TargetMode="External"/><Relationship Id="rId58" Type="http://schemas.openxmlformats.org/officeDocument/2006/relationships/hyperlink" Target="https://pubmed.ncbi.nlm.nih.gov/32667733/" TargetMode="External"/><Relationship Id="rId66" Type="http://schemas.openxmlformats.org/officeDocument/2006/relationships/hyperlink" Target="../../jps/Downloads/120006512%20v4%20Panbio%20COVID-19%20IgGIgM%20T402%20T40203%20IFU%20.pdf" TargetMode="External"/><Relationship Id="rId74" Type="http://schemas.openxmlformats.org/officeDocument/2006/relationships/hyperlink" Target="http://biomerica.com/products/product_detail.asp?ProductID=154" TargetMode="External"/><Relationship Id="rId79" Type="http://schemas.openxmlformats.org/officeDocument/2006/relationships/hyperlink" Target="http://www.d-tek.be/fr/blog/38-covidot-5-igg.html" TargetMode="External"/><Relationship Id="rId5" Type="http://schemas.openxmlformats.org/officeDocument/2006/relationships/hyperlink" Target="http://www.snibe.com/zh_en/en_newsView.aspx?id=576" TargetMode="External"/><Relationship Id="rId61" Type="http://schemas.openxmlformats.org/officeDocument/2006/relationships/hyperlink" Target="https://www.sciencedirect.com/science/article/pii/S1198743X20304468?via%3Dihub" TargetMode="External"/><Relationship Id="rId10" Type="http://schemas.openxmlformats.org/officeDocument/2006/relationships/hyperlink" Target="https://primahometest.com/prima_covid-19_igg_igm_rapid_test" TargetMode="External"/><Relationship Id="rId19" Type="http://schemas.openxmlformats.org/officeDocument/2006/relationships/hyperlink" Target="https://www.mikrogen.de/english/products/product-overview/weitereinfo/sars-cov-2-igg.html" TargetMode="External"/><Relationship Id="rId31" Type="http://schemas.openxmlformats.org/officeDocument/2006/relationships/hyperlink" Target="https://www.sciencedirect.com/science/article/pii/S1386653220301554?via%3Dihub" TargetMode="External"/><Relationship Id="rId44" Type="http://schemas.openxmlformats.org/officeDocument/2006/relationships/hyperlink" Target="https://www.degruyter.com/view/journals/cclm/58/8/article-p1357.xml" TargetMode="External"/><Relationship Id="rId52" Type="http://schemas.openxmlformats.org/officeDocument/2006/relationships/hyperlink" Target="https://www.sciencedirect.com/science/article/pii/S1198743X20304468?via%3Dihub" TargetMode="External"/><Relationship Id="rId60" Type="http://schemas.openxmlformats.org/officeDocument/2006/relationships/hyperlink" Target="https://www.sciencedirect.com/science/article/pii/S1198743X20304468?via%3Dihub" TargetMode="External"/><Relationship Id="rId65" Type="http://schemas.openxmlformats.org/officeDocument/2006/relationships/hyperlink" Target="https://www.fda.gov/media/139627/download" TargetMode="External"/><Relationship Id="rId73" Type="http://schemas.openxmlformats.org/officeDocument/2006/relationships/hyperlink" Target="http://www.bvs.hn/COVID-19/Plataforma/NantongEgens_PDR5_INSERTO.pdf" TargetMode="External"/><Relationship Id="rId78" Type="http://schemas.openxmlformats.org/officeDocument/2006/relationships/hyperlink" Target="https://diagnostics.roche.com/content/dam/diagnostics/Blueprint/en/pdf/cps/Elecsys-Anti-SARS-CoV-2-S-factsheet-SEPT-2020-2.pdf" TargetMode="External"/><Relationship Id="rId81" Type="http://schemas.openxmlformats.org/officeDocument/2006/relationships/drawing" Target="../drawings/drawing1.xml"/><Relationship Id="rId4" Type="http://schemas.openxmlformats.org/officeDocument/2006/relationships/hyperlink" Target="https://www.fda.gov/media/137383/download" TargetMode="External"/><Relationship Id="rId9" Type="http://schemas.openxmlformats.org/officeDocument/2006/relationships/hyperlink" Target="https://www.vivachek.com/vivachek/English/prods/prod-rapidtest.html" TargetMode="External"/><Relationship Id="rId14" Type="http://schemas.openxmlformats.org/officeDocument/2006/relationships/hyperlink" Target="../Downloads/Zhejiang%20Orient%20Gene%20Biotech/IFU%20EN%20DEF_Covid19%20IgG%20IgM%20Rapid%20Test.pdf" TargetMode="External"/><Relationship Id="rId22" Type="http://schemas.openxmlformats.org/officeDocument/2006/relationships/hyperlink" Target="../Dossiers%20IVD/89-%20AlltestETMultiG/document%20-multi%20g/IFU.COVID-19%20MGA.200704.Getekend.pdf" TargetMode="External"/><Relationship Id="rId27" Type="http://schemas.openxmlformats.org/officeDocument/2006/relationships/hyperlink" Target="https://www.ncbi.nlm.nih.gov/pmc/articles/PMC7255746/" TargetMode="External"/><Relationship Id="rId30" Type="http://schemas.openxmlformats.org/officeDocument/2006/relationships/hyperlink" Target="https://www.sciencedirect.com/science/article/pii/S1386653220301554?via%3Dihub" TargetMode="External"/><Relationship Id="rId35" Type="http://schemas.openxmlformats.org/officeDocument/2006/relationships/hyperlink" Target="https://pubmed.ncbi.nlm.nih.gov/32667733/" TargetMode="External"/><Relationship Id="rId43" Type="http://schemas.openxmlformats.org/officeDocument/2006/relationships/hyperlink" Target="https://www.ncbi.nlm.nih.gov/pmc/articles/PMC7255746/" TargetMode="External"/><Relationship Id="rId48" Type="http://schemas.openxmlformats.org/officeDocument/2006/relationships/hyperlink" Target="https://academic.oup.com/ajcp/advance-article/doi/10.1093/ajcp/aqaa140/5893931" TargetMode="External"/><Relationship Id="rId56" Type="http://schemas.openxmlformats.org/officeDocument/2006/relationships/hyperlink" Target="https://pubmed.ncbi.nlm.nih.gov/32667733/" TargetMode="External"/><Relationship Id="rId64" Type="http://schemas.openxmlformats.org/officeDocument/2006/relationships/hyperlink" Target="https://www.sciencedirect.com/science/article/pii/S0163445320302978?via%3Dihub" TargetMode="External"/><Relationship Id="rId69" Type="http://schemas.openxmlformats.org/officeDocument/2006/relationships/hyperlink" Target="https://www.covid19aaz.com/pdf/AAZ-CP-13-C-20200416-Notice-d-utilisation-COVID-PRESTO-TROD-FR.pdf" TargetMode="External"/><Relationship Id="rId77" Type="http://schemas.openxmlformats.org/officeDocument/2006/relationships/hyperlink" Target="https://f95fa0e3-ef79-4e7f-a6df-88d8f019025a.filesusr.com/ugd/3a5963_f5b0f31f5dcf46c0a93bb28512b33a1f.pdf" TargetMode="External"/><Relationship Id="rId8" Type="http://schemas.openxmlformats.org/officeDocument/2006/relationships/hyperlink" Target="http://www.dbaitalia.it/newsletter/sars-cov-2_ab_elisa_v1-ce_ifu.pdf" TargetMode="External"/><Relationship Id="rId51" Type="http://schemas.openxmlformats.org/officeDocument/2006/relationships/hyperlink" Target="https://academic.oup.com/ajcp/advance-article/doi/10.1093/ajcp/aqaa140/5893931" TargetMode="External"/><Relationship Id="rId72" Type="http://schemas.openxmlformats.org/officeDocument/2006/relationships/hyperlink" Target="https://www.syntron.net/quikpac-ii-coronavirus-covid-19/" TargetMode="External"/><Relationship Id="rId80" Type="http://schemas.openxmlformats.org/officeDocument/2006/relationships/printerSettings" Target="../printerSettings/printerSettings1.bin"/><Relationship Id="rId3" Type="http://schemas.openxmlformats.org/officeDocument/2006/relationships/hyperlink" Target="https://www.fda.gov/media/137493/download" TargetMode="External"/><Relationship Id="rId12" Type="http://schemas.openxmlformats.org/officeDocument/2006/relationships/hyperlink" Target="https://www.corisbio.com/Products/Human-Field/Covid-19.php" TargetMode="External"/><Relationship Id="rId17" Type="http://schemas.openxmlformats.org/officeDocument/2006/relationships/hyperlink" Target="https://www.fda.gov/media/137605/download" TargetMode="External"/><Relationship Id="rId25" Type="http://schemas.openxmlformats.org/officeDocument/2006/relationships/hyperlink" Target="../../jps/Downloads/jama_steensels_2020_ld_200066.pdf" TargetMode="External"/><Relationship Id="rId33" Type="http://schemas.openxmlformats.org/officeDocument/2006/relationships/hyperlink" Target="https://www.sciencedirect.com/science/article/pii/S1386653220301554?via%3Dihub" TargetMode="External"/><Relationship Id="rId38" Type="http://schemas.openxmlformats.org/officeDocument/2006/relationships/hyperlink" Target="https://www.ncbi.nlm.nih.gov/pmc/articles/PMC7255746/" TargetMode="External"/><Relationship Id="rId46" Type="http://schemas.openxmlformats.org/officeDocument/2006/relationships/hyperlink" Target="https://academic.oup.com/ajcp/advance-article/doi/10.1093/ajcp/aqaa140/5893931" TargetMode="External"/><Relationship Id="rId59" Type="http://schemas.openxmlformats.org/officeDocument/2006/relationships/hyperlink" Target="https://www.sciencedirect.com/science/article/pii/S1198743X20304468?via%3Dihub" TargetMode="External"/><Relationship Id="rId67" Type="http://schemas.openxmlformats.org/officeDocument/2006/relationships/hyperlink" Target="https://www.fda.gov/media/137363/download" TargetMode="External"/><Relationship Id="rId20" Type="http://schemas.openxmlformats.org/officeDocument/2006/relationships/hyperlink" Target="../Dossiers%20IVD/63-Hangzhou%20clongene%20biotech/documents/production%20instruction-1.JPG" TargetMode="External"/><Relationship Id="rId41" Type="http://schemas.openxmlformats.org/officeDocument/2006/relationships/hyperlink" Target="https://www.ncbi.nlm.nih.gov/pmc/articles/PMC7255746/" TargetMode="External"/><Relationship Id="rId54" Type="http://schemas.openxmlformats.org/officeDocument/2006/relationships/hyperlink" Target="https://pubmed.ncbi.nlm.nih.gov/32574326/" TargetMode="External"/><Relationship Id="rId62" Type="http://schemas.openxmlformats.org/officeDocument/2006/relationships/hyperlink" Target="https://www.sciencedirect.com/science/article/pii/S1198743X20304468?via%3Dihub" TargetMode="External"/><Relationship Id="rId70" Type="http://schemas.openxmlformats.org/officeDocument/2006/relationships/hyperlink" Target="https://www.covid19aaz.com/wp-content/uploads/2020/07/AAZ.CP_.11-H-20200414-IFU-COVID-PRESTO-EN.pdf" TargetMode="External"/><Relationship Id="rId75" Type="http://schemas.openxmlformats.org/officeDocument/2006/relationships/hyperlink" Target="https://www.bindingsite.com/en/our-products/covid-19/sars-cov-2-elisa/covid-overview/what-is-the-test" TargetMode="External"/><Relationship Id="rId1" Type="http://schemas.openxmlformats.org/officeDocument/2006/relationships/hyperlink" Target="https://www.fda.gov/media/136967/download" TargetMode="External"/><Relationship Id="rId6" Type="http://schemas.openxmlformats.org/officeDocument/2006/relationships/hyperlink" Target="http://www.diagnostics.be/sites/default/files/import/files/EN_IFU_covid_19_igm_igg_rapid%20test_REL.pdf" TargetMode="External"/><Relationship Id="rId15" Type="http://schemas.openxmlformats.org/officeDocument/2006/relationships/hyperlink" Target="../Downloads/Vircell/COVID-19%20ELISA%20IgG_G1032_EN%20(002).pdf" TargetMode="External"/><Relationship Id="rId23" Type="http://schemas.openxmlformats.org/officeDocument/2006/relationships/hyperlink" Target="https://www.coronavirus-diagnostics.com/documents/Indications/Infections/Coronavirus/EI_2606_D_UK_B.pdf" TargetMode="External"/><Relationship Id="rId28" Type="http://schemas.openxmlformats.org/officeDocument/2006/relationships/hyperlink" Target="https://www.sciencedirect.com/science/article/pii/S1386653220301554?via%3Dihub" TargetMode="External"/><Relationship Id="rId36" Type="http://schemas.openxmlformats.org/officeDocument/2006/relationships/hyperlink" Target="https://www.ncbi.nlm.nih.gov/pmc/articles/PMC7255746/" TargetMode="External"/><Relationship Id="rId49" Type="http://schemas.openxmlformats.org/officeDocument/2006/relationships/hyperlink" Target="https://academic.oup.com/ajcp/advance-article/doi/10.1093/ajcp/aqaa140/5893931" TargetMode="External"/><Relationship Id="rId57" Type="http://schemas.openxmlformats.org/officeDocument/2006/relationships/hyperlink" Target="https://pubmed.ncbi.nlm.nih.gov/32667733/"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onlinelibrary.wiley.com/doi/10.1002/jmv.26303" TargetMode="External"/><Relationship Id="rId117" Type="http://schemas.openxmlformats.org/officeDocument/2006/relationships/hyperlink" Target="https://covid-19-diagnostics.jrc.ec.europa.eu/devices/detail/1617" TargetMode="External"/><Relationship Id="rId21" Type="http://schemas.openxmlformats.org/officeDocument/2006/relationships/hyperlink" Target="https://www.fda.gov/media/136967/download" TargetMode="External"/><Relationship Id="rId42" Type="http://schemas.openxmlformats.org/officeDocument/2006/relationships/hyperlink" Target="https://www.bmd.be/wp-content/uploads/2020/11/BIOTICAL-SARS-CoV2-Ag-bmd.pdf" TargetMode="External"/><Relationship Id="rId47" Type="http://schemas.openxmlformats.org/officeDocument/2006/relationships/hyperlink" Target="https://www.bindingsite.com/en/our-products/covid-19/sars-cov-2-elisa/covid-overview/what-is-the-test" TargetMode="External"/><Relationship Id="rId63" Type="http://schemas.openxmlformats.org/officeDocument/2006/relationships/hyperlink" Target="https://covid-19-diagnostics.jrc.ec.europa.eu/devices/detail/1310" TargetMode="External"/><Relationship Id="rId68" Type="http://schemas.openxmlformats.org/officeDocument/2006/relationships/hyperlink" Target="https://covid-19-diagnostics.jrc.ec.europa.eu/devices/detail/1387" TargetMode="External"/><Relationship Id="rId84" Type="http://schemas.openxmlformats.org/officeDocument/2006/relationships/hyperlink" Target="https://covid-19-diagnostics.jrc.ec.europa.eu/devices/detail/1162" TargetMode="External"/><Relationship Id="rId89" Type="http://schemas.openxmlformats.org/officeDocument/2006/relationships/hyperlink" Target="https://covid-19-diagnostics.jrc.ec.europa.eu/devices/detail/1343" TargetMode="External"/><Relationship Id="rId112" Type="http://schemas.openxmlformats.org/officeDocument/2006/relationships/hyperlink" Target="https://covid-19-diagnostics.jrc.ec.europa.eu/devices/detail/1952" TargetMode="External"/><Relationship Id="rId133" Type="http://schemas.openxmlformats.org/officeDocument/2006/relationships/hyperlink" Target="https://covid-19-diagnostics.jrc.ec.europa.eu/devices/detail/1197" TargetMode="External"/><Relationship Id="rId138" Type="http://schemas.openxmlformats.org/officeDocument/2006/relationships/hyperlink" Target="https://covid-19-diagnostics.jrc.ec.europa.eu/devices/detail/1202" TargetMode="External"/><Relationship Id="rId154" Type="http://schemas.openxmlformats.org/officeDocument/2006/relationships/hyperlink" Target="https://covid-19-diagnostics.jrc.ec.europa.eu/devices/detail/2217" TargetMode="External"/><Relationship Id="rId159" Type="http://schemas.openxmlformats.org/officeDocument/2006/relationships/hyperlink" Target="https://2e5ed920-9a4a-4c1f-b46e-954bdc354cc4.filesusr.com/ugd/3cc657_81168bf847ae457395b5a093603457b1.pdf" TargetMode="External"/><Relationship Id="rId170" Type="http://schemas.openxmlformats.org/officeDocument/2006/relationships/hyperlink" Target="https://covid-19-diagnostics.jrc.ec.europa.eu/devices/detail/2260" TargetMode="External"/><Relationship Id="rId16" Type="http://schemas.openxmlformats.org/officeDocument/2006/relationships/hyperlink" Target="https://doi.org/10.1016/j.cmi.2020.05.023" TargetMode="External"/><Relationship Id="rId107" Type="http://schemas.openxmlformats.org/officeDocument/2006/relationships/hyperlink" Target="https://covid-19-diagnostics.jrc.ec.europa.eu/devices/detail/1610" TargetMode="External"/><Relationship Id="rId11" Type="http://schemas.openxmlformats.org/officeDocument/2006/relationships/hyperlink" Target="https://be.vwr.com/assetsvc/asset/nl_BE/id/29609217/contents/ifu_coronavirus-rapid-test.pdf" TargetMode="External"/><Relationship Id="rId32" Type="http://schemas.openxmlformats.org/officeDocument/2006/relationships/hyperlink" Target="https://www.fda.gov/media/140933/download" TargetMode="External"/><Relationship Id="rId37" Type="http://schemas.openxmlformats.org/officeDocument/2006/relationships/hyperlink" Target="https://www.biosynex.com/wp-content/uploads/2020/10/FLY_SW40006_FR_V02202008R05.pdf" TargetMode="External"/><Relationship Id="rId53" Type="http://schemas.openxmlformats.org/officeDocument/2006/relationships/hyperlink" Target="https://www.certest.es/wp-content/uploads/2020/09/Web_SARS-CoV-2_SINGLE_IU-SC8-v.02.1.pdf" TargetMode="External"/><Relationship Id="rId58" Type="http://schemas.openxmlformats.org/officeDocument/2006/relationships/hyperlink" Target="https://ec.europa.eu/health/sites/default/files/preparedness_response/docs/covid-19_rat_common-list_en.pdf" TargetMode="External"/><Relationship Id="rId74" Type="http://schemas.openxmlformats.org/officeDocument/2006/relationships/hyperlink" Target="https://covid-19-diagnostics.jrc.ec.europa.eu/devices/detail/1250" TargetMode="External"/><Relationship Id="rId79" Type="http://schemas.openxmlformats.org/officeDocument/2006/relationships/hyperlink" Target="https://covid-19-diagnostics.jrc.ec.europa.eu/devices/detail/1218" TargetMode="External"/><Relationship Id="rId102" Type="http://schemas.openxmlformats.org/officeDocument/2006/relationships/hyperlink" Target="https://covid-19-diagnostics.jrc.ec.europa.eu/devices/detail/1831" TargetMode="External"/><Relationship Id="rId123" Type="http://schemas.openxmlformats.org/officeDocument/2006/relationships/hyperlink" Target="https://covid-19-diagnostics.jrc.ec.europa.eu/devices/detail/2090" TargetMode="External"/><Relationship Id="rId128" Type="http://schemas.openxmlformats.org/officeDocument/2006/relationships/hyperlink" Target="https://covid-19-diagnostics.jrc.ec.europa.eu/devices/detail/1347" TargetMode="External"/><Relationship Id="rId144" Type="http://schemas.openxmlformats.org/officeDocument/2006/relationships/hyperlink" Target="https://covid-19-diagnostics.jrc.ec.europa.eu/devices/detail/2076" TargetMode="External"/><Relationship Id="rId149" Type="http://schemas.openxmlformats.org/officeDocument/2006/relationships/hyperlink" Target="https://covid-19-diagnostics.jrc.ec.europa.eu/devices/detail/2224" TargetMode="External"/><Relationship Id="rId5" Type="http://schemas.openxmlformats.org/officeDocument/2006/relationships/hyperlink" Target="https://www.sciencedirect.com/science/article/pii/S1386653220301554" TargetMode="External"/><Relationship Id="rId90" Type="http://schemas.openxmlformats.org/officeDocument/2006/relationships/hyperlink" Target="https://covid-19-diagnostics.jrc.ec.europa.eu/devices/detail/1343" TargetMode="External"/><Relationship Id="rId95" Type="http://schemas.openxmlformats.org/officeDocument/2006/relationships/hyperlink" Target="https://covid-19-diagnostics.jrc.ec.europa.eu/devices/detail/2109" TargetMode="External"/><Relationship Id="rId160" Type="http://schemas.openxmlformats.org/officeDocument/2006/relationships/hyperlink" Target="https://covid-19-diagnostics.jrc.ec.europa.eu/devices/detail/2623" TargetMode="External"/><Relationship Id="rId165" Type="http://schemas.openxmlformats.org/officeDocument/2006/relationships/hyperlink" Target="https://covid-19-diagnostics.jrc.ec.europa.eu/devices/detail/2454" TargetMode="External"/><Relationship Id="rId22" Type="http://schemas.openxmlformats.org/officeDocument/2006/relationships/hyperlink" Target="http://www.dbaitalia.it/newsletter/sars-cov-2_ab_elisa_v1-ce_ifu.pdf" TargetMode="External"/><Relationship Id="rId27" Type="http://schemas.openxmlformats.org/officeDocument/2006/relationships/hyperlink" Target="https://onlinelibrary.wiley.com/doi/10.1002/jmv.26303" TargetMode="External"/><Relationship Id="rId43" Type="http://schemas.openxmlformats.org/officeDocument/2006/relationships/hyperlink" Target="https://f95fa0e3-ef79-4e7f-a6df-88d8f019025a.filesusr.com/ugd/3a5963_f5b0f31f5dcf46c0a93bb28512b33a1f.pdf" TargetMode="External"/><Relationship Id="rId48" Type="http://schemas.openxmlformats.org/officeDocument/2006/relationships/hyperlink" Target="https://www.quidel.com/sites/default/files/product/documents/EF1438903EN00.pdf" TargetMode="External"/><Relationship Id="rId64" Type="http://schemas.openxmlformats.org/officeDocument/2006/relationships/hyperlink" Target="https://covid-19-diagnostics.jrc.ec.europa.eu/devices/detail/1870" TargetMode="External"/><Relationship Id="rId69" Type="http://schemas.openxmlformats.org/officeDocument/2006/relationships/hyperlink" Target="https://covid-19-diagnostics.jrc.ec.europa.eu/devices/detail/1960" TargetMode="External"/><Relationship Id="rId113" Type="http://schemas.openxmlformats.org/officeDocument/2006/relationships/hyperlink" Target="https://covid-19-diagnostics.jrc.ec.europa.eu/devices/detail/1899" TargetMode="External"/><Relationship Id="rId118" Type="http://schemas.openxmlformats.org/officeDocument/2006/relationships/hyperlink" Target="https://covid-19-diagnostics.jrc.ec.europa.eu/devices/detail/1200" TargetMode="External"/><Relationship Id="rId134" Type="http://schemas.openxmlformats.org/officeDocument/2006/relationships/hyperlink" Target="https://covid-19-diagnostics.jrc.ec.europa.eu/devices/detail/1949" TargetMode="External"/><Relationship Id="rId139" Type="http://schemas.openxmlformats.org/officeDocument/2006/relationships/hyperlink" Target="https://covid-19-diagnostics.jrc.ec.europa.eu/devices/detail/2270" TargetMode="External"/><Relationship Id="rId80" Type="http://schemas.openxmlformats.org/officeDocument/2006/relationships/hyperlink" Target="https://covid-19-diagnostics.jrc.ec.europa.eu/devices/detail/1263" TargetMode="External"/><Relationship Id="rId85" Type="http://schemas.openxmlformats.org/officeDocument/2006/relationships/hyperlink" Target="https://covid-19-diagnostics.jrc.ec.europa.eu/devices/detail/1341" TargetMode="External"/><Relationship Id="rId150" Type="http://schemas.openxmlformats.org/officeDocument/2006/relationships/hyperlink" Target="https://covid-19-diagnostics.jrc.ec.europa.eu/devices/detail/2148" TargetMode="External"/><Relationship Id="rId155" Type="http://schemas.openxmlformats.org/officeDocument/2006/relationships/hyperlink" Target="https://covid-19-diagnostics.jrc.ec.europa.eu/devices/detail/2648" TargetMode="External"/><Relationship Id="rId171" Type="http://schemas.openxmlformats.org/officeDocument/2006/relationships/hyperlink" Target="https://covid-19-diagnostics.jrc.ec.europa.eu/devices/detail/2776" TargetMode="External"/><Relationship Id="rId12" Type="http://schemas.openxmlformats.org/officeDocument/2006/relationships/hyperlink" Target="https://www.mikrogen.de/english/products/product-overview/weitereinfo/sars-cov-2-igg.html" TargetMode="External"/><Relationship Id="rId17" Type="http://schemas.openxmlformats.org/officeDocument/2006/relationships/hyperlink" Target="https://www.degruyter.com/view/journals/cclm/ahead-of-print/article-10.1515-cclm-2020-0594/article-10.1515-cclm-2020-0594.xml" TargetMode="External"/><Relationship Id="rId33" Type="http://schemas.openxmlformats.org/officeDocument/2006/relationships/hyperlink" Target="https://www.id-vet.com/produit/id-screen-sars-cov-2-n-igg-indirect/" TargetMode="External"/><Relationship Id="rId38" Type="http://schemas.openxmlformats.org/officeDocument/2006/relationships/hyperlink" Target="https://www.nadal-test.com/en/antigen" TargetMode="External"/><Relationship Id="rId59" Type="http://schemas.openxmlformats.org/officeDocument/2006/relationships/hyperlink" Target="https://covid-19-diagnostics.jrc.ec.europa.eu/devices/detail/1833" TargetMode="External"/><Relationship Id="rId103" Type="http://schemas.openxmlformats.org/officeDocument/2006/relationships/hyperlink" Target="https://covid-19-diagnostics.jrc.ec.europa.eu/devices/detail/1391" TargetMode="External"/><Relationship Id="rId108" Type="http://schemas.openxmlformats.org/officeDocument/2006/relationships/hyperlink" Target="https://covid-19-diagnostics.jrc.ec.europa.eu/devices/detail/2085" TargetMode="External"/><Relationship Id="rId124" Type="http://schemas.openxmlformats.org/officeDocument/2006/relationships/hyperlink" Target="https://covid-19-diagnostics.jrc.ec.europa.eu/devices/detail/2156" TargetMode="External"/><Relationship Id="rId129" Type="http://schemas.openxmlformats.org/officeDocument/2006/relationships/hyperlink" Target="https://covid-19-diagnostics.jrc.ec.europa.eu/devices/detail/1688" TargetMode="External"/><Relationship Id="rId54" Type="http://schemas.openxmlformats.org/officeDocument/2006/relationships/hyperlink" Target="https://www.corisbio.com/Products/Human-Field/Covid-19.php" TargetMode="External"/><Relationship Id="rId70" Type="http://schemas.openxmlformats.org/officeDocument/2006/relationships/hyperlink" Target="https://covid-19-diagnostics.jrc.ec.europa.eu/devices/detail/1375" TargetMode="External"/><Relationship Id="rId75" Type="http://schemas.openxmlformats.org/officeDocument/2006/relationships/hyperlink" Target="https://covid-19-diagnostics.jrc.ec.europa.eu/devices/detail/1580" TargetMode="External"/><Relationship Id="rId91" Type="http://schemas.openxmlformats.org/officeDocument/2006/relationships/hyperlink" Target="https://covid-19-diagnostics.jrc.ec.europa.eu/devices/detail/1295" TargetMode="External"/><Relationship Id="rId96" Type="http://schemas.openxmlformats.org/officeDocument/2006/relationships/hyperlink" Target="https://covid-19-diagnostics.jrc.ec.europa.eu/devices/detail/1214" TargetMode="External"/><Relationship Id="rId140" Type="http://schemas.openxmlformats.org/officeDocument/2006/relationships/hyperlink" Target="https://covid-19-diagnostics.jrc.ec.europa.eu/devices/detail/2509" TargetMode="External"/><Relationship Id="rId145" Type="http://schemas.openxmlformats.org/officeDocument/2006/relationships/hyperlink" Target="https://covid-19-diagnostics.jrc.ec.europa.eu/devices/detail/2151" TargetMode="External"/><Relationship Id="rId161" Type="http://schemas.openxmlformats.org/officeDocument/2006/relationships/hyperlink" Target="https://covid-19-diagnostics.jrc.ec.europa.eu/devices/detail/2380" TargetMode="External"/><Relationship Id="rId166" Type="http://schemas.openxmlformats.org/officeDocument/2006/relationships/hyperlink" Target="https://covid-19-diagnostics.jrc.ec.europa.eu/devices/detail/2480" TargetMode="External"/><Relationship Id="rId1" Type="http://schemas.openxmlformats.org/officeDocument/2006/relationships/hyperlink" Target="https://www.fda.gov/media/137383/download" TargetMode="External"/><Relationship Id="rId6" Type="http://schemas.openxmlformats.org/officeDocument/2006/relationships/hyperlink" Target="https://www.sciencedirect.com/science/article/pii/S1386653220301554" TargetMode="External"/><Relationship Id="rId15" Type="http://schemas.openxmlformats.org/officeDocument/2006/relationships/hyperlink" Target="https://www.ncbi.nlm.nih.gov/pmc/articles/PMC7255746/" TargetMode="External"/><Relationship Id="rId23" Type="http://schemas.openxmlformats.org/officeDocument/2006/relationships/hyperlink" Target="https://www.fda.gov/media/138442/download" TargetMode="External"/><Relationship Id="rId28" Type="http://schemas.openxmlformats.org/officeDocument/2006/relationships/hyperlink" Target="https://www.fda.gov/media/139627/download" TargetMode="External"/><Relationship Id="rId36" Type="http://schemas.openxmlformats.org/officeDocument/2006/relationships/hyperlink" Target="https://www.who.int/diagnostics_laboratory/eual/eul_0564_032_00_panbi_covid19_ag_rapid_test_device.pdf?ua=1" TargetMode="External"/><Relationship Id="rId49" Type="http://schemas.openxmlformats.org/officeDocument/2006/relationships/hyperlink" Target="https://www.quidel.com/sites/default/files/product/documents/EF1449200EN00.pdf" TargetMode="External"/><Relationship Id="rId57" Type="http://schemas.openxmlformats.org/officeDocument/2006/relationships/hyperlink" Target="https://covid-19-diagnostics.jrc.ec.europa.eu/" TargetMode="External"/><Relationship Id="rId106" Type="http://schemas.openxmlformats.org/officeDocument/2006/relationships/hyperlink" Target="https://covid-19-diagnostics.jrc.ec.europa.eu/devices/detail/1228" TargetMode="External"/><Relationship Id="rId114" Type="http://schemas.openxmlformats.org/officeDocument/2006/relationships/hyperlink" Target="https://covid-19-diagnostics.jrc.ec.europa.eu/devices/detail/1924" TargetMode="External"/><Relationship Id="rId119" Type="http://schemas.openxmlformats.org/officeDocument/2006/relationships/hyperlink" Target="https://covid-19-diagnostics.jrc.ec.europa.eu/devices/detail/1758" TargetMode="External"/><Relationship Id="rId127" Type="http://schemas.openxmlformats.org/officeDocument/2006/relationships/hyperlink" Target="https://covid-19-diagnostics.jrc.ec.europa.eu/devices/detail/1589" TargetMode="External"/><Relationship Id="rId10" Type="http://schemas.openxmlformats.org/officeDocument/2006/relationships/hyperlink" Target="http://www.limingbio.com/uploadfile/2020/0414/20200414040359333.pdf" TargetMode="External"/><Relationship Id="rId31" Type="http://schemas.openxmlformats.org/officeDocument/2006/relationships/hyperlink" Target="https://www.fda.gov/media/140937/download" TargetMode="External"/><Relationship Id="rId44" Type="http://schemas.openxmlformats.org/officeDocument/2006/relationships/hyperlink" Target="http://biomerica.com/products/product_detail.asp?ProductID=154" TargetMode="External"/><Relationship Id="rId52" Type="http://schemas.openxmlformats.org/officeDocument/2006/relationships/hyperlink" Target="https://www.medsan.be/" TargetMode="External"/><Relationship Id="rId60" Type="http://schemas.openxmlformats.org/officeDocument/2006/relationships/hyperlink" Target="https://covid-19-diagnostics.jrc.ec.europa.eu/devices/detail/1232" TargetMode="External"/><Relationship Id="rId65" Type="http://schemas.openxmlformats.org/officeDocument/2006/relationships/hyperlink" Target="https://covid-19-diagnostics.jrc.ec.europa.eu/devices/detail/1331" TargetMode="External"/><Relationship Id="rId73" Type="http://schemas.openxmlformats.org/officeDocument/2006/relationships/hyperlink" Target="https://covid-19-diagnostics.jrc.ec.europa.eu/devices/detail/1792" TargetMode="External"/><Relationship Id="rId78" Type="http://schemas.openxmlformats.org/officeDocument/2006/relationships/hyperlink" Target="https://covid-19-diagnostics.jrc.ec.europa.eu/devices/detail/1144" TargetMode="External"/><Relationship Id="rId81" Type="http://schemas.openxmlformats.org/officeDocument/2006/relationships/hyperlink" Target="https://covid-19-diagnostics.jrc.ec.europa.eu/devices/detail/1764" TargetMode="External"/><Relationship Id="rId86" Type="http://schemas.openxmlformats.org/officeDocument/2006/relationships/hyperlink" Target="https://covid-19-diagnostics.jrc.ec.europa.eu/devices/detail/1097" TargetMode="External"/><Relationship Id="rId94" Type="http://schemas.openxmlformats.org/officeDocument/2006/relationships/hyperlink" Target="https://covid-19-diagnostics.jrc.ec.europa.eu/devices/detail/1466" TargetMode="External"/><Relationship Id="rId99" Type="http://schemas.openxmlformats.org/officeDocument/2006/relationships/hyperlink" Target="https://covid-19-diagnostics.jrc.ec.europa.eu/devices/detail/1575" TargetMode="External"/><Relationship Id="rId101" Type="http://schemas.openxmlformats.org/officeDocument/2006/relationships/hyperlink" Target="https://covid-19-diagnostics.jrc.ec.europa.eu/devices/detail/2102" TargetMode="External"/><Relationship Id="rId122" Type="http://schemas.openxmlformats.org/officeDocument/2006/relationships/hyperlink" Target="https://covid-19-diagnostics.jrc.ec.europa.eu/devices/detail/1691" TargetMode="External"/><Relationship Id="rId130" Type="http://schemas.openxmlformats.org/officeDocument/2006/relationships/hyperlink" Target="https://covid-19-diagnostics.jrc.ec.europa.eu/devices/detail/1501" TargetMode="External"/><Relationship Id="rId135" Type="http://schemas.openxmlformats.org/officeDocument/2006/relationships/hyperlink" Target="https://covid-19-diagnostics.jrc.ec.europa.eu/devices/detail/1967" TargetMode="External"/><Relationship Id="rId143" Type="http://schemas.openxmlformats.org/officeDocument/2006/relationships/hyperlink" Target="https://covid-19-diagnostics.jrc.ec.europa.eu/devices/detail/1674" TargetMode="External"/><Relationship Id="rId148" Type="http://schemas.openxmlformats.org/officeDocument/2006/relationships/hyperlink" Target="https://covid-19-diagnostics.jrc.ec.europa.eu/devices/detail/2273" TargetMode="External"/><Relationship Id="rId151" Type="http://schemas.openxmlformats.org/officeDocument/2006/relationships/hyperlink" Target="https://covid-19-diagnostics.jrc.ec.europa.eu/devices/detail/1747" TargetMode="External"/><Relationship Id="rId156" Type="http://schemas.openxmlformats.org/officeDocument/2006/relationships/hyperlink" Target="https://covid-19-diagnostics.jrc.ec.europa.eu/devices/detail/2503" TargetMode="External"/><Relationship Id="rId164" Type="http://schemas.openxmlformats.org/officeDocument/2006/relationships/hyperlink" Target="https://covid-19-diagnostics.jrc.ec.europa.eu/devices/detail/2419" TargetMode="External"/><Relationship Id="rId169" Type="http://schemas.openxmlformats.org/officeDocument/2006/relationships/hyperlink" Target="https://covid-19-diagnostics.jrc.ec.europa.eu/devices/detail/1761" TargetMode="External"/><Relationship Id="rId4" Type="http://schemas.openxmlformats.org/officeDocument/2006/relationships/hyperlink" Target="https://www.sciencedirect.com/science/article/pii/S1386653220301554" TargetMode="External"/><Relationship Id="rId9" Type="http://schemas.openxmlformats.org/officeDocument/2006/relationships/hyperlink" Target="https://www.fda.gov/media/137359/download" TargetMode="External"/><Relationship Id="rId172" Type="http://schemas.openxmlformats.org/officeDocument/2006/relationships/hyperlink" Target="https://covid-19-diagnostics.jrc.ec.europa.eu/devices/detail/2642" TargetMode="External"/><Relationship Id="rId13" Type="http://schemas.openxmlformats.org/officeDocument/2006/relationships/hyperlink" Target="https://www.ncbi.nlm.nih.gov/pmc/articles/PMC7255746/" TargetMode="External"/><Relationship Id="rId18" Type="http://schemas.openxmlformats.org/officeDocument/2006/relationships/hyperlink" Target="https://www.fda.gov/media/137605/download" TargetMode="External"/><Relationship Id="rId39" Type="http://schemas.openxmlformats.org/officeDocument/2006/relationships/hyperlink" Target="https://2e5ed920-9a4a-4c1f-b46e-954bdc354cc4.filesusr.com/ugd/3cc657_81168bf847ae457395b5a093603457b1.pdf" TargetMode="External"/><Relationship Id="rId109" Type="http://schemas.openxmlformats.org/officeDocument/2006/relationships/hyperlink" Target="https://covid-19-diagnostics.jrc.ec.europa.eu/devices/detail/1220" TargetMode="External"/><Relationship Id="rId34" Type="http://schemas.openxmlformats.org/officeDocument/2006/relationships/hyperlink" Target="https://www.covid19aaz.com/wp-content/uploads/2020/07/AAZ.CP_.11-H-20200414-IFU-COVID-PRESTO-EN.pdf" TargetMode="External"/><Relationship Id="rId50" Type="http://schemas.openxmlformats.org/officeDocument/2006/relationships/hyperlink" Target="https://be.vwr.com/assetsvc/asset/en_GB/id/32804537/contents/ifu-covid-19-antigen-rapid-test.pdf" TargetMode="External"/><Relationship Id="rId55" Type="http://schemas.openxmlformats.org/officeDocument/2006/relationships/hyperlink" Target="https://www.degruyter.com/document/doi/10.1515/cclm-2020-1652/html" TargetMode="External"/><Relationship Id="rId76" Type="http://schemas.openxmlformats.org/officeDocument/2006/relationships/hyperlink" Target="https://covid-19-diagnostics.jrc.ec.europa.eu/devices/detail/2012" TargetMode="External"/><Relationship Id="rId97" Type="http://schemas.openxmlformats.org/officeDocument/2006/relationships/hyperlink" Target="https://covid-19-diagnostics.jrc.ec.europa.eu/devices/detail/1257" TargetMode="External"/><Relationship Id="rId104" Type="http://schemas.openxmlformats.org/officeDocument/2006/relationships/hyperlink" Target="https://covid-19-diagnostics.jrc.ec.europa.eu/devices/detail/1455" TargetMode="External"/><Relationship Id="rId120" Type="http://schemas.openxmlformats.org/officeDocument/2006/relationships/hyperlink" Target="https://covid-19-diagnostics.jrc.ec.europa.eu/devices/detail/1797" TargetMode="External"/><Relationship Id="rId125" Type="http://schemas.openxmlformats.org/officeDocument/2006/relationships/hyperlink" Target="https://covid-19-diagnostics.jrc.ec.europa.eu/devices/detail/1783" TargetMode="External"/><Relationship Id="rId141" Type="http://schemas.openxmlformats.org/officeDocument/2006/relationships/hyperlink" Target="https://covid-19-diagnostics.jrc.ec.europa.eu/devices/detail/2504" TargetMode="External"/><Relationship Id="rId146" Type="http://schemas.openxmlformats.org/officeDocument/2006/relationships/hyperlink" Target="https://covid-19-diagnostics.jrc.ec.europa.eu/devices/detail/1759" TargetMode="External"/><Relationship Id="rId167" Type="http://schemas.openxmlformats.org/officeDocument/2006/relationships/hyperlink" Target="https://covid-19-diagnostics.jrc.ec.europa.eu/devices/detail/1443" TargetMode="External"/><Relationship Id="rId7" Type="http://schemas.openxmlformats.org/officeDocument/2006/relationships/hyperlink" Target="https://www.sciencedirect.com/science/article/pii/S1386653220301554" TargetMode="External"/><Relationship Id="rId71" Type="http://schemas.openxmlformats.org/officeDocument/2006/relationships/hyperlink" Target="https://covid-19-diagnostics.jrc.ec.europa.eu/devices/detail/1173" TargetMode="External"/><Relationship Id="rId92" Type="http://schemas.openxmlformats.org/officeDocument/2006/relationships/hyperlink" Target="https://covid-19-diagnostics.jrc.ec.europa.eu/devices/detail/1278" TargetMode="External"/><Relationship Id="rId162" Type="http://schemas.openxmlformats.org/officeDocument/2006/relationships/hyperlink" Target="https://covid-19-diagnostics.jrc.ec.europa.eu/devices/detail/2067" TargetMode="External"/><Relationship Id="rId2" Type="http://schemas.openxmlformats.org/officeDocument/2006/relationships/hyperlink" Target="http://www.snibe.com/zh_en/en_newsView.aspx?id=576" TargetMode="External"/><Relationship Id="rId29" Type="http://schemas.openxmlformats.org/officeDocument/2006/relationships/hyperlink" Target="../../jps/Downloads/120006512%20v4%20Panbio%20COVID-19%20IgGIgM%20T402%20T40203%20IFU%20.pdf" TargetMode="External"/><Relationship Id="rId24" Type="http://schemas.openxmlformats.org/officeDocument/2006/relationships/hyperlink" Target="../Downloads/Vircell/COVID-19%20ELISA%20IgG_G1032_EN%20(002).pdf" TargetMode="External"/><Relationship Id="rId40" Type="http://schemas.openxmlformats.org/officeDocument/2006/relationships/hyperlink" Target="https://www.siemens-healthineers.com/nl-be/point-of-care-testing/covid-19-testing/covid-19-tests/clinitest-covid-19-antigen-test" TargetMode="External"/><Relationship Id="rId45" Type="http://schemas.openxmlformats.org/officeDocument/2006/relationships/hyperlink" Target="https://diagnostics.roche.com/content/dam/diagnostics/Blueprint/en/pdf/cps/Elecsys-Anti-SARS-CoV-2-S-factsheet-SEPT-2020-2.pdf" TargetMode="External"/><Relationship Id="rId66" Type="http://schemas.openxmlformats.org/officeDocument/2006/relationships/hyperlink" Target="https://covid-19-diagnostics.jrc.ec.europa.eu/devices/detail/1223" TargetMode="External"/><Relationship Id="rId87" Type="http://schemas.openxmlformats.org/officeDocument/2006/relationships/hyperlink" Target="https://covid-19-diagnostics.jrc.ec.europa.eu/devices/detail/1604" TargetMode="External"/><Relationship Id="rId110" Type="http://schemas.openxmlformats.org/officeDocument/2006/relationships/hyperlink" Target="https://covid-19-diagnostics.jrc.ec.europa.eu/devices/detail/1796" TargetMode="External"/><Relationship Id="rId115" Type="http://schemas.openxmlformats.org/officeDocument/2006/relationships/hyperlink" Target="https://covid-19-diagnostics.jrc.ec.europa.eu/devices/detail/1849" TargetMode="External"/><Relationship Id="rId131" Type="http://schemas.openxmlformats.org/officeDocument/2006/relationships/hyperlink" Target="https://covid-19-diagnostics.jrc.ec.europa.eu/devices/detail/1267" TargetMode="External"/><Relationship Id="rId136" Type="http://schemas.openxmlformats.org/officeDocument/2006/relationships/hyperlink" Target="https://covid-19-diagnostics.jrc.ec.europa.eu/devices/detail/2143" TargetMode="External"/><Relationship Id="rId157" Type="http://schemas.openxmlformats.org/officeDocument/2006/relationships/hyperlink" Target="https://covid-19-diagnostics.jrc.ec.europa.eu/devices/detail/1946" TargetMode="External"/><Relationship Id="rId61" Type="http://schemas.openxmlformats.org/officeDocument/2006/relationships/hyperlink" Target="https://covid-19-diagnostics.jrc.ec.europa.eu/devices/detail/1736" TargetMode="External"/><Relationship Id="rId82" Type="http://schemas.openxmlformats.org/officeDocument/2006/relationships/hyperlink" Target="https://covid-19-diagnostics.jrc.ec.europa.eu/devices/detail/1180" TargetMode="External"/><Relationship Id="rId152" Type="http://schemas.openxmlformats.org/officeDocument/2006/relationships/hyperlink" Target="https://covid-19-diagnostics.jrc.ec.europa.eu/devices/detail/2315" TargetMode="External"/><Relationship Id="rId173" Type="http://schemas.openxmlformats.org/officeDocument/2006/relationships/hyperlink" Target="https://covid-19-diagnostics.jrc.ec.europa.eu/devices/detail/2599" TargetMode="External"/><Relationship Id="rId19" Type="http://schemas.openxmlformats.org/officeDocument/2006/relationships/hyperlink" Target="https://pubmed.ncbi.nlm.nih.gov/32484887/?from_term=sars+Bouge&amp;from_sort=date&amp;from_pos=1" TargetMode="External"/><Relationship Id="rId14" Type="http://schemas.openxmlformats.org/officeDocument/2006/relationships/hyperlink" Target="https://www.ncbi.nlm.nih.gov/pmc/articles/PMC7255746/" TargetMode="External"/><Relationship Id="rId30" Type="http://schemas.openxmlformats.org/officeDocument/2006/relationships/hyperlink" Target="https://www.fda.gov/media/137363/download" TargetMode="External"/><Relationship Id="rId35" Type="http://schemas.openxmlformats.org/officeDocument/2006/relationships/hyperlink" Target="https://www.corelaboratory.abbott/int/en/offerings/segments/infectious-disease/sars-cov-2" TargetMode="External"/><Relationship Id="rId56" Type="http://schemas.openxmlformats.org/officeDocument/2006/relationships/hyperlink" Target="https://pubmed.ncbi.nlm.nih.gov/33711225/" TargetMode="External"/><Relationship Id="rId77" Type="http://schemas.openxmlformats.org/officeDocument/2006/relationships/hyperlink" Target="https://covid-19-diagnostics.jrc.ec.europa.eu/devices/detail/2183" TargetMode="External"/><Relationship Id="rId100" Type="http://schemas.openxmlformats.org/officeDocument/2006/relationships/hyperlink" Target="https://covid-19-diagnostics.jrc.ec.europa.eu/devices/detail/1980" TargetMode="External"/><Relationship Id="rId105" Type="http://schemas.openxmlformats.org/officeDocument/2006/relationships/hyperlink" Target="https://covid-19-diagnostics.jrc.ec.europa.eu/devices/detail/1275" TargetMode="External"/><Relationship Id="rId126" Type="http://schemas.openxmlformats.org/officeDocument/2006/relationships/hyperlink" Target="https://covid-19-diagnostics.jrc.ec.europa.eu/devices/detail/2006" TargetMode="External"/><Relationship Id="rId147" Type="http://schemas.openxmlformats.org/officeDocument/2006/relationships/hyperlink" Target="https://covid-19-diagnostics.jrc.ec.europa.eu/devices/detail/2153" TargetMode="External"/><Relationship Id="rId168" Type="http://schemas.openxmlformats.org/officeDocument/2006/relationships/hyperlink" Target="https://covid-19-diagnostics.jrc.ec.europa.eu/devices/detail/1920" TargetMode="External"/><Relationship Id="rId8" Type="http://schemas.openxmlformats.org/officeDocument/2006/relationships/hyperlink" Target="https://www.fda.gov/media/137609/download" TargetMode="External"/><Relationship Id="rId51" Type="http://schemas.openxmlformats.org/officeDocument/2006/relationships/hyperlink" Target="http://en.dynamiker.com/index/index/pro_info/aid/624.html" TargetMode="External"/><Relationship Id="rId72" Type="http://schemas.openxmlformats.org/officeDocument/2006/relationships/hyperlink" Target="https://covid-19-diagnostics.jrc.ec.europa.eu/devices/detail/133" TargetMode="External"/><Relationship Id="rId93" Type="http://schemas.openxmlformats.org/officeDocument/2006/relationships/hyperlink" Target="https://covid-19-diagnostics.jrc.ec.europa.eu/devices/detail/2103" TargetMode="External"/><Relationship Id="rId98" Type="http://schemas.openxmlformats.org/officeDocument/2006/relationships/hyperlink" Target="https://covid-19-diagnostics.jrc.ec.europa.eu/devices/detail/1868" TargetMode="External"/><Relationship Id="rId121" Type="http://schemas.openxmlformats.org/officeDocument/2006/relationships/hyperlink" Target="https://covid-19-diagnostics.jrc.ec.europa.eu/devices/detail/1468" TargetMode="External"/><Relationship Id="rId142" Type="http://schemas.openxmlformats.org/officeDocument/2006/relationships/hyperlink" Target="https://covid-19-diagnostics.jrc.ec.europa.eu/devices/detail/1216" TargetMode="External"/><Relationship Id="rId163" Type="http://schemas.openxmlformats.org/officeDocument/2006/relationships/hyperlink" Target="https://covid-19-diagnostics.jrc.ec.europa.eu/devices/detail/2164" TargetMode="External"/><Relationship Id="rId3" Type="http://schemas.openxmlformats.org/officeDocument/2006/relationships/hyperlink" Target="https://www.sciencedirect.com/science/article/pii/S1386653220301554" TargetMode="External"/><Relationship Id="rId25" Type="http://schemas.openxmlformats.org/officeDocument/2006/relationships/hyperlink" Target="https://www.medrxiv.org/content/10.1101/2020.05.18.20105874v1.full.pdf" TargetMode="External"/><Relationship Id="rId46" Type="http://schemas.openxmlformats.org/officeDocument/2006/relationships/hyperlink" Target="https://www.fagg.be/sites/default/files/content/new_application_procedure.pdf" TargetMode="External"/><Relationship Id="rId67" Type="http://schemas.openxmlformats.org/officeDocument/2006/relationships/hyperlink" Target="https://covid-19-diagnostics.jrc.ec.europa.eu/devices/detail/2013" TargetMode="External"/><Relationship Id="rId116" Type="http://schemas.openxmlformats.org/officeDocument/2006/relationships/hyperlink" Target="https://covid-19-diagnostics.jrc.ec.europa.eu/devices/detail/1420" TargetMode="External"/><Relationship Id="rId137" Type="http://schemas.openxmlformats.org/officeDocument/2006/relationships/hyperlink" Target="https://covid-19-diagnostics.jrc.ec.europa.eu/devices/detail/1884" TargetMode="External"/><Relationship Id="rId158" Type="http://schemas.openxmlformats.org/officeDocument/2006/relationships/hyperlink" Target="https://covid-19-diagnostics.jrc.ec.europa.eu/devices/detail/2384" TargetMode="External"/><Relationship Id="rId20" Type="http://schemas.openxmlformats.org/officeDocument/2006/relationships/hyperlink" Target="../Downloads/Xiamen%20Boson%20Biotech/4.%20Instructions%20of%20use.pdf" TargetMode="External"/><Relationship Id="rId41" Type="http://schemas.openxmlformats.org/officeDocument/2006/relationships/hyperlink" Target="https://www.covid19aaz.com/test-antigenique-rapide/" TargetMode="External"/><Relationship Id="rId62" Type="http://schemas.openxmlformats.org/officeDocument/2006/relationships/hyperlink" Target="https://covid-19-diagnostics.jrc.ec.europa.eu/devices/detail/1304" TargetMode="External"/><Relationship Id="rId83" Type="http://schemas.openxmlformats.org/officeDocument/2006/relationships/hyperlink" Target="https://covid-19-diagnostics.jrc.ec.europa.eu/devices/detail/1481" TargetMode="External"/><Relationship Id="rId88" Type="http://schemas.openxmlformats.org/officeDocument/2006/relationships/hyperlink" Target="https://covid-19-diagnostics.jrc.ec.europa.eu/devices/detail/1957" TargetMode="External"/><Relationship Id="rId111" Type="http://schemas.openxmlformats.org/officeDocument/2006/relationships/hyperlink" Target="https://covid-19-diagnostics.jrc.ec.europa.eu/devices/detail/2018" TargetMode="External"/><Relationship Id="rId132" Type="http://schemas.openxmlformats.org/officeDocument/2006/relationships/hyperlink" Target="https://covid-19-diagnostics.jrc.ec.europa.eu/devices/detail/1468" TargetMode="External"/><Relationship Id="rId153" Type="http://schemas.openxmlformats.org/officeDocument/2006/relationships/hyperlink" Target="https://covid-19-diagnostics.jrc.ec.europa.eu/devices/detail/2283" TargetMode="External"/><Relationship Id="rId17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H208"/>
  <sheetViews>
    <sheetView topLeftCell="A3" zoomScale="75" zoomScaleNormal="75" workbookViewId="0">
      <pane xSplit="5" ySplit="6" topLeftCell="F109" activePane="bottomRight" state="frozen"/>
      <selection pane="topRight" activeCell="F3" sqref="F3"/>
      <selection pane="bottomLeft" activeCell="A10" sqref="A10"/>
      <selection pane="bottomRight" activeCell="E116" sqref="E116"/>
    </sheetView>
  </sheetViews>
  <sheetFormatPr defaultColWidth="8.88671875" defaultRowHeight="14.4" x14ac:dyDescent="0.3"/>
  <cols>
    <col min="1" max="1" width="8" style="3" customWidth="1"/>
    <col min="2" max="2" width="31.88671875" style="68" customWidth="1"/>
    <col min="3" max="3" width="43.33203125" style="88" customWidth="1"/>
    <col min="4" max="4" width="5.6640625" style="29" bestFit="1" customWidth="1"/>
    <col min="5" max="5" width="17.109375" style="29" bestFit="1" customWidth="1"/>
    <col min="6" max="6" width="15.109375" style="137" customWidth="1"/>
    <col min="7" max="7" width="16.6640625" style="40" bestFit="1" customWidth="1"/>
    <col min="8" max="8" width="10.6640625" style="211" customWidth="1"/>
    <col min="9" max="9" width="10.6640625" style="10" bestFit="1" customWidth="1"/>
    <col min="10" max="10" width="10" style="10" bestFit="1" customWidth="1"/>
    <col min="11" max="11" width="10" style="32" bestFit="1" customWidth="1"/>
    <col min="12" max="12" width="9.6640625" style="211" customWidth="1"/>
    <col min="13" max="13" width="9.5546875" style="167" bestFit="1" customWidth="1"/>
    <col min="14" max="14" width="9.88671875" style="41" bestFit="1" customWidth="1"/>
    <col min="15" max="15" width="9.6640625" style="111" bestFit="1" customWidth="1"/>
    <col min="16" max="16" width="6.33203125" style="153" customWidth="1"/>
    <col min="17" max="17" width="16.6640625" style="2" customWidth="1"/>
    <col min="18" max="18" width="8.88671875" style="1"/>
    <col min="19" max="19" width="8.88671875" style="29"/>
    <col min="20" max="16384" width="8.88671875" style="1"/>
  </cols>
  <sheetData>
    <row r="2" spans="1:27" x14ac:dyDescent="0.3">
      <c r="B2" s="283"/>
      <c r="C2" s="76" t="s">
        <v>0</v>
      </c>
      <c r="D2" s="284"/>
      <c r="E2" s="284"/>
      <c r="F2" s="285"/>
      <c r="G2" s="286"/>
      <c r="N2" s="287"/>
      <c r="O2" s="288"/>
      <c r="P2" s="289"/>
      <c r="Q2" s="290"/>
      <c r="R2" s="291"/>
      <c r="S2" s="284"/>
      <c r="T2" s="291"/>
      <c r="U2" s="291"/>
      <c r="V2" s="291"/>
      <c r="W2" s="291"/>
      <c r="X2" s="291"/>
      <c r="Y2" s="291"/>
      <c r="Z2" s="291"/>
      <c r="AA2" s="291"/>
    </row>
    <row r="3" spans="1:27" x14ac:dyDescent="0.3">
      <c r="B3" s="292"/>
      <c r="C3" s="77" t="s">
        <v>1</v>
      </c>
      <c r="D3" s="284"/>
      <c r="E3" s="293" t="s">
        <v>2</v>
      </c>
      <c r="F3" s="294" t="s">
        <v>3</v>
      </c>
      <c r="G3" s="286"/>
      <c r="N3" s="287"/>
      <c r="O3" s="288"/>
      <c r="P3" s="289"/>
      <c r="Q3" s="290"/>
      <c r="R3" s="291"/>
      <c r="S3" s="284"/>
      <c r="T3" s="291"/>
      <c r="U3" s="291"/>
      <c r="V3" s="291"/>
      <c r="W3" s="291"/>
      <c r="X3" s="291"/>
      <c r="Y3" s="291"/>
      <c r="Z3" s="291"/>
      <c r="AA3" s="291"/>
    </row>
    <row r="4" spans="1:27" x14ac:dyDescent="0.3">
      <c r="B4" s="103"/>
      <c r="C4" s="78" t="s">
        <v>4</v>
      </c>
      <c r="D4" s="284"/>
      <c r="E4" s="293" t="s">
        <v>5</v>
      </c>
      <c r="F4" s="294" t="s">
        <v>6</v>
      </c>
      <c r="G4" s="286"/>
      <c r="H4" s="211" t="s">
        <v>7</v>
      </c>
      <c r="I4" s="287"/>
      <c r="J4" s="287"/>
      <c r="K4" s="288"/>
      <c r="N4" s="287"/>
      <c r="O4" s="288"/>
      <c r="P4" s="289"/>
      <c r="Q4" s="290"/>
      <c r="R4" s="291"/>
      <c r="S4" s="284"/>
      <c r="T4" s="291"/>
      <c r="U4" s="291"/>
      <c r="V4" s="291"/>
      <c r="W4" s="291"/>
      <c r="X4" s="291"/>
      <c r="Y4" s="291"/>
      <c r="Z4" s="291"/>
      <c r="AA4" s="291"/>
    </row>
    <row r="5" spans="1:27" x14ac:dyDescent="0.3">
      <c r="B5" s="283"/>
      <c r="C5" s="79" t="s">
        <v>8</v>
      </c>
      <c r="D5" s="284"/>
      <c r="E5" s="293" t="s">
        <v>9</v>
      </c>
      <c r="F5" s="294" t="s">
        <v>10</v>
      </c>
      <c r="G5" s="286"/>
      <c r="N5" s="287"/>
      <c r="O5" s="288"/>
      <c r="P5" s="289"/>
      <c r="Q5" s="290"/>
      <c r="R5" s="291"/>
      <c r="S5" s="284"/>
      <c r="T5" s="291"/>
      <c r="U5" s="291"/>
      <c r="V5" s="291"/>
      <c r="W5" s="291"/>
      <c r="X5" s="291"/>
      <c r="Y5" s="291"/>
      <c r="Z5" s="291"/>
      <c r="AA5" s="291"/>
    </row>
    <row r="6" spans="1:27" ht="15" thickBot="1" x14ac:dyDescent="0.35">
      <c r="B6" s="283"/>
      <c r="C6" s="292"/>
      <c r="D6" s="284"/>
      <c r="E6" s="284"/>
      <c r="F6" s="285"/>
      <c r="G6" s="286"/>
      <c r="N6" s="287"/>
      <c r="O6" s="288"/>
      <c r="P6" s="289"/>
      <c r="Q6" s="290"/>
      <c r="R6" s="291"/>
      <c r="S6" s="284"/>
      <c r="T6" s="291"/>
      <c r="U6" s="291"/>
      <c r="V6" s="291"/>
      <c r="W6" s="291"/>
      <c r="X6" s="291"/>
      <c r="Y6" s="291"/>
      <c r="Z6" s="291"/>
      <c r="AA6" s="291"/>
    </row>
    <row r="7" spans="1:27" x14ac:dyDescent="0.3">
      <c r="A7" s="524" t="s">
        <v>11</v>
      </c>
      <c r="B7" s="476" t="s">
        <v>12</v>
      </c>
      <c r="C7" s="528" t="s">
        <v>13</v>
      </c>
      <c r="D7" s="530" t="s">
        <v>14</v>
      </c>
      <c r="E7" s="530" t="s">
        <v>15</v>
      </c>
      <c r="F7" s="486" t="s">
        <v>16</v>
      </c>
      <c r="G7" s="476" t="s">
        <v>17</v>
      </c>
      <c r="H7" s="478" t="s">
        <v>18</v>
      </c>
      <c r="I7" s="479"/>
      <c r="J7" s="479"/>
      <c r="K7" s="479"/>
      <c r="L7" s="479"/>
      <c r="M7" s="480"/>
      <c r="N7" s="507" t="s">
        <v>19</v>
      </c>
      <c r="O7" s="508"/>
      <c r="P7" s="503" t="s">
        <v>20</v>
      </c>
      <c r="Q7" s="500" t="s">
        <v>21</v>
      </c>
      <c r="R7" s="291"/>
      <c r="S7" s="284"/>
      <c r="T7" s="291"/>
      <c r="U7" s="291"/>
      <c r="V7" s="291"/>
      <c r="W7" s="291"/>
      <c r="X7" s="291"/>
      <c r="Y7" s="291"/>
      <c r="Z7" s="291"/>
      <c r="AA7" s="291"/>
    </row>
    <row r="8" spans="1:27" s="42" customFormat="1" ht="58.2" thickBot="1" x14ac:dyDescent="0.35">
      <c r="A8" s="525"/>
      <c r="B8" s="477"/>
      <c r="C8" s="529"/>
      <c r="D8" s="531"/>
      <c r="E8" s="531"/>
      <c r="F8" s="487"/>
      <c r="G8" s="477"/>
      <c r="H8" s="212" t="s">
        <v>22</v>
      </c>
      <c r="I8" s="27" t="s">
        <v>23</v>
      </c>
      <c r="J8" s="27" t="s">
        <v>24</v>
      </c>
      <c r="K8" s="34" t="s">
        <v>25</v>
      </c>
      <c r="L8" s="212" t="s">
        <v>26</v>
      </c>
      <c r="M8" s="176" t="s">
        <v>27</v>
      </c>
      <c r="N8" s="27" t="s">
        <v>28</v>
      </c>
      <c r="O8" s="27" t="s">
        <v>29</v>
      </c>
      <c r="P8" s="504"/>
      <c r="Q8" s="501"/>
      <c r="R8" s="295"/>
      <c r="S8" s="295"/>
      <c r="T8" s="295"/>
      <c r="U8" s="295"/>
      <c r="V8" s="295"/>
      <c r="W8" s="295"/>
      <c r="X8" s="295"/>
      <c r="Y8" s="295"/>
      <c r="Z8" s="295"/>
      <c r="AA8" s="295"/>
    </row>
    <row r="9" spans="1:27" x14ac:dyDescent="0.3">
      <c r="A9" s="432">
        <v>1</v>
      </c>
      <c r="B9" s="465" t="s">
        <v>30</v>
      </c>
      <c r="C9" s="526" t="s">
        <v>31</v>
      </c>
      <c r="D9" s="481" t="s">
        <v>32</v>
      </c>
      <c r="E9" s="481" t="s">
        <v>33</v>
      </c>
      <c r="F9" s="138">
        <v>43928</v>
      </c>
      <c r="G9" s="131" t="s">
        <v>34</v>
      </c>
      <c r="H9" s="211">
        <v>73</v>
      </c>
      <c r="I9" s="10">
        <v>54.1</v>
      </c>
      <c r="J9" s="35" t="s">
        <v>35</v>
      </c>
      <c r="K9" s="167">
        <v>100</v>
      </c>
      <c r="L9" s="211">
        <v>75</v>
      </c>
      <c r="M9" s="167">
        <v>100</v>
      </c>
      <c r="N9" s="459">
        <v>100</v>
      </c>
      <c r="O9" s="462">
        <v>97</v>
      </c>
      <c r="P9" s="502" t="s">
        <v>36</v>
      </c>
      <c r="Q9" s="118" t="s">
        <v>37</v>
      </c>
      <c r="R9" s="99" t="s">
        <v>38</v>
      </c>
      <c r="S9" s="296">
        <f t="shared" ref="S9:S10" si="0">++H9*K9/100</f>
        <v>73</v>
      </c>
      <c r="T9" s="284" t="s">
        <v>39</v>
      </c>
      <c r="U9" s="284" t="s">
        <v>40</v>
      </c>
      <c r="V9" s="146" t="s">
        <v>41</v>
      </c>
      <c r="W9" s="291"/>
      <c r="X9" s="99" t="s">
        <v>38</v>
      </c>
      <c r="Y9" s="296">
        <f>++L9*M9/100</f>
        <v>75</v>
      </c>
      <c r="Z9" s="284" t="s">
        <v>42</v>
      </c>
      <c r="AA9" s="284" t="s">
        <v>40</v>
      </c>
    </row>
    <row r="10" spans="1:27" x14ac:dyDescent="0.3">
      <c r="A10" s="433"/>
      <c r="B10" s="466"/>
      <c r="C10" s="527"/>
      <c r="D10" s="482"/>
      <c r="E10" s="482"/>
      <c r="F10" s="138">
        <v>43944</v>
      </c>
      <c r="G10" s="122" t="s">
        <v>43</v>
      </c>
      <c r="H10" s="211">
        <v>124</v>
      </c>
      <c r="I10" s="10">
        <v>34.479999999999997</v>
      </c>
      <c r="J10" s="10">
        <v>77.400000000000006</v>
      </c>
      <c r="K10" s="167">
        <v>90.9</v>
      </c>
      <c r="L10" s="211">
        <v>72</v>
      </c>
      <c r="M10" s="167">
        <v>100</v>
      </c>
      <c r="N10" s="460"/>
      <c r="O10" s="463"/>
      <c r="P10" s="493"/>
      <c r="Q10" s="8"/>
      <c r="R10" s="89">
        <f>SUM(H9:H10)</f>
        <v>197</v>
      </c>
      <c r="S10" s="296">
        <f t="shared" si="0"/>
        <v>112.71600000000001</v>
      </c>
      <c r="T10" s="296">
        <f>SUM(S9:S10)</f>
        <v>185.71600000000001</v>
      </c>
      <c r="U10" s="297">
        <f>++T10/R10*100</f>
        <v>94.272081218274124</v>
      </c>
      <c r="V10" s="298"/>
      <c r="W10" s="291"/>
      <c r="X10" s="147">
        <f>SUM(L9:L10)</f>
        <v>147</v>
      </c>
      <c r="Y10" s="299">
        <f>++L10*M10/100</f>
        <v>72</v>
      </c>
      <c r="Z10" s="299">
        <f>SUM(Y9:Y10)</f>
        <v>147</v>
      </c>
      <c r="AA10" s="300">
        <f>++Z10/X10*100</f>
        <v>100</v>
      </c>
    </row>
    <row r="11" spans="1:27" s="45" customFormat="1" ht="28.8" x14ac:dyDescent="0.3">
      <c r="A11" s="102">
        <v>2</v>
      </c>
      <c r="B11" s="94" t="s">
        <v>44</v>
      </c>
      <c r="C11" s="80" t="s">
        <v>45</v>
      </c>
      <c r="D11" s="96" t="s">
        <v>32</v>
      </c>
      <c r="E11" s="96"/>
      <c r="F11" s="96" t="s">
        <v>46</v>
      </c>
      <c r="G11" s="123" t="s">
        <v>43</v>
      </c>
      <c r="H11" s="213">
        <v>117</v>
      </c>
      <c r="I11" s="100">
        <v>27.7</v>
      </c>
      <c r="J11" s="100">
        <v>53.5</v>
      </c>
      <c r="K11" s="168">
        <v>93.3</v>
      </c>
      <c r="L11" s="213">
        <v>79</v>
      </c>
      <c r="M11" s="168">
        <v>94.9</v>
      </c>
      <c r="N11" s="505" t="s">
        <v>47</v>
      </c>
      <c r="O11" s="506"/>
      <c r="P11" s="128" t="s">
        <v>36</v>
      </c>
      <c r="Q11" s="44"/>
      <c r="R11" s="96"/>
      <c r="S11" s="301"/>
      <c r="T11" s="302"/>
      <c r="U11" s="301"/>
      <c r="V11" s="301"/>
      <c r="W11" s="301"/>
      <c r="X11" s="301"/>
      <c r="Y11" s="301"/>
      <c r="Z11" s="301"/>
      <c r="AA11" s="301"/>
    </row>
    <row r="12" spans="1:27" s="51" customFormat="1" ht="28.8" x14ac:dyDescent="0.3">
      <c r="A12" s="102">
        <v>3</v>
      </c>
      <c r="B12" s="101" t="s">
        <v>48</v>
      </c>
      <c r="C12" s="74" t="s">
        <v>49</v>
      </c>
      <c r="D12" s="98" t="s">
        <v>32</v>
      </c>
      <c r="E12" s="98"/>
      <c r="F12" s="23">
        <v>43941</v>
      </c>
      <c r="G12" s="127" t="s">
        <v>43</v>
      </c>
      <c r="H12" s="214">
        <v>124</v>
      </c>
      <c r="I12" s="24">
        <v>37.9</v>
      </c>
      <c r="J12" s="24">
        <v>75.8</v>
      </c>
      <c r="K12" s="169">
        <v>93.93</v>
      </c>
      <c r="L12" s="214">
        <v>72</v>
      </c>
      <c r="M12" s="169">
        <v>100</v>
      </c>
      <c r="N12" s="509" t="s">
        <v>47</v>
      </c>
      <c r="O12" s="510"/>
      <c r="P12" s="126" t="s">
        <v>50</v>
      </c>
      <c r="Q12" s="49"/>
      <c r="R12" s="98"/>
      <c r="S12" s="303"/>
      <c r="T12" s="304"/>
      <c r="U12" s="303"/>
      <c r="V12" s="303"/>
      <c r="W12" s="303"/>
      <c r="X12" s="303"/>
      <c r="Y12" s="303"/>
      <c r="Z12" s="303"/>
      <c r="AA12" s="303"/>
    </row>
    <row r="13" spans="1:27" s="45" customFormat="1" x14ac:dyDescent="0.3">
      <c r="A13" s="431">
        <v>4</v>
      </c>
      <c r="B13" s="434" t="s">
        <v>51</v>
      </c>
      <c r="C13" s="437" t="s">
        <v>52</v>
      </c>
      <c r="D13" s="440" t="s">
        <v>53</v>
      </c>
      <c r="E13" s="443" t="s">
        <v>54</v>
      </c>
      <c r="F13" s="140">
        <v>43944</v>
      </c>
      <c r="G13" s="123" t="s">
        <v>43</v>
      </c>
      <c r="H13" s="213">
        <v>124</v>
      </c>
      <c r="I13" s="100">
        <v>17.2</v>
      </c>
      <c r="J13" s="100">
        <v>66.12</v>
      </c>
      <c r="K13" s="168">
        <v>90.9</v>
      </c>
      <c r="L13" s="213">
        <v>72</v>
      </c>
      <c r="M13" s="168">
        <v>98.6</v>
      </c>
      <c r="N13" s="494">
        <v>100</v>
      </c>
      <c r="O13" s="456">
        <v>98.6</v>
      </c>
      <c r="P13" s="496" t="s">
        <v>36</v>
      </c>
      <c r="Q13" s="150" t="s">
        <v>37</v>
      </c>
      <c r="R13" s="96" t="s">
        <v>38</v>
      </c>
      <c r="S13" s="306">
        <f t="shared" ref="S13:S17" si="1">++H13*K13/100</f>
        <v>112.71600000000001</v>
      </c>
      <c r="T13" s="301" t="s">
        <v>39</v>
      </c>
      <c r="U13" s="307" t="s">
        <v>40</v>
      </c>
      <c r="V13" s="150" t="s">
        <v>41</v>
      </c>
      <c r="W13" s="302"/>
      <c r="X13" s="96" t="s">
        <v>38</v>
      </c>
      <c r="Y13" s="306">
        <f>++M13*L13/100</f>
        <v>70.992000000000004</v>
      </c>
      <c r="Z13" s="301" t="s">
        <v>42</v>
      </c>
      <c r="AA13" s="301" t="s">
        <v>40</v>
      </c>
    </row>
    <row r="14" spans="1:27" s="47" customFormat="1" x14ac:dyDescent="0.3">
      <c r="A14" s="432"/>
      <c r="B14" s="435"/>
      <c r="C14" s="438"/>
      <c r="D14" s="441"/>
      <c r="E14" s="444"/>
      <c r="F14" s="141">
        <v>44043</v>
      </c>
      <c r="G14" s="134" t="s">
        <v>55</v>
      </c>
      <c r="H14" s="215">
        <v>223</v>
      </c>
      <c r="I14" s="124">
        <v>18.600000000000001</v>
      </c>
      <c r="J14" s="124">
        <v>60.2</v>
      </c>
      <c r="K14" s="170">
        <v>88.1</v>
      </c>
      <c r="L14" s="215">
        <v>113</v>
      </c>
      <c r="M14" s="170">
        <v>96.5</v>
      </c>
      <c r="N14" s="495"/>
      <c r="O14" s="457"/>
      <c r="P14" s="497"/>
      <c r="Q14" s="116"/>
      <c r="R14" s="92">
        <f>SUM(H13:H17)</f>
        <v>713</v>
      </c>
      <c r="S14" s="308">
        <f t="shared" si="1"/>
        <v>196.46299999999999</v>
      </c>
      <c r="T14" s="308">
        <f>SUM(S13:S17)</f>
        <v>632.173</v>
      </c>
      <c r="U14" s="309">
        <f>++T14/R14*100</f>
        <v>88.663814866760177</v>
      </c>
      <c r="V14" s="116"/>
      <c r="W14" s="310"/>
      <c r="X14" s="92">
        <f>SUM(L13:L17)</f>
        <v>425</v>
      </c>
      <c r="Y14" s="308">
        <f t="shared" ref="Y14:Y17" si="2">++M14*L14/100</f>
        <v>109.045</v>
      </c>
      <c r="Z14" s="308">
        <f>SUM(Y13:Y17)</f>
        <v>414.4</v>
      </c>
      <c r="AA14" s="311">
        <f>++Z14/X14*100</f>
        <v>97.505882352941171</v>
      </c>
    </row>
    <row r="15" spans="1:27" s="47" customFormat="1" x14ac:dyDescent="0.3">
      <c r="A15" s="432"/>
      <c r="B15" s="435"/>
      <c r="C15" s="438"/>
      <c r="D15" s="441"/>
      <c r="E15" s="444"/>
      <c r="F15" s="141">
        <v>43970</v>
      </c>
      <c r="G15" s="134" t="s">
        <v>56</v>
      </c>
      <c r="H15" s="215">
        <v>153</v>
      </c>
      <c r="I15" s="124">
        <v>21.6</v>
      </c>
      <c r="J15" s="124">
        <v>55.1</v>
      </c>
      <c r="K15" s="170">
        <v>89.5</v>
      </c>
      <c r="L15" s="215">
        <v>103</v>
      </c>
      <c r="M15" s="170">
        <v>96.1</v>
      </c>
      <c r="N15" s="495"/>
      <c r="O15" s="457"/>
      <c r="P15" s="497"/>
      <c r="Q15" s="75"/>
      <c r="R15" s="312"/>
      <c r="S15" s="308">
        <f t="shared" si="1"/>
        <v>136.935</v>
      </c>
      <c r="T15" s="312"/>
      <c r="U15" s="313"/>
      <c r="V15" s="310"/>
      <c r="W15" s="310"/>
      <c r="X15" s="312"/>
      <c r="Y15" s="308">
        <f t="shared" si="2"/>
        <v>98.98299999999999</v>
      </c>
      <c r="Z15" s="312"/>
      <c r="AA15" s="312"/>
    </row>
    <row r="16" spans="1:27" s="47" customFormat="1" x14ac:dyDescent="0.3">
      <c r="A16" s="432"/>
      <c r="B16" s="435"/>
      <c r="C16" s="438"/>
      <c r="D16" s="441"/>
      <c r="E16" s="444"/>
      <c r="F16" s="141">
        <v>43976</v>
      </c>
      <c r="G16" s="134" t="s">
        <v>57</v>
      </c>
      <c r="H16" s="215">
        <v>44</v>
      </c>
      <c r="I16" s="33" t="s">
        <v>35</v>
      </c>
      <c r="J16" s="33" t="s">
        <v>35</v>
      </c>
      <c r="K16" s="170">
        <v>96</v>
      </c>
      <c r="L16" s="215">
        <v>81</v>
      </c>
      <c r="M16" s="170">
        <v>98</v>
      </c>
      <c r="N16" s="495"/>
      <c r="O16" s="457"/>
      <c r="P16" s="497"/>
      <c r="Q16" s="75"/>
      <c r="R16" s="312"/>
      <c r="S16" s="308">
        <f t="shared" si="1"/>
        <v>42.24</v>
      </c>
      <c r="T16" s="312"/>
      <c r="U16" s="313"/>
      <c r="V16" s="310"/>
      <c r="W16" s="310"/>
      <c r="X16" s="312"/>
      <c r="Y16" s="308">
        <f t="shared" si="2"/>
        <v>79.38</v>
      </c>
      <c r="Z16" s="312"/>
      <c r="AA16" s="312"/>
    </row>
    <row r="17" spans="1:27" s="47" customFormat="1" x14ac:dyDescent="0.3">
      <c r="A17" s="433"/>
      <c r="B17" s="436"/>
      <c r="C17" s="439"/>
      <c r="D17" s="442"/>
      <c r="E17" s="445"/>
      <c r="F17" s="141">
        <v>43966</v>
      </c>
      <c r="G17" s="134" t="s">
        <v>58</v>
      </c>
      <c r="H17" s="215">
        <v>169</v>
      </c>
      <c r="I17" s="33">
        <v>41.5</v>
      </c>
      <c r="J17" s="33">
        <v>88.1</v>
      </c>
      <c r="K17" s="171">
        <v>85.1</v>
      </c>
      <c r="L17" s="215">
        <v>56</v>
      </c>
      <c r="M17" s="170">
        <v>100</v>
      </c>
      <c r="N17" s="499"/>
      <c r="O17" s="470"/>
      <c r="P17" s="498"/>
      <c r="Q17" s="160"/>
      <c r="R17" s="66"/>
      <c r="S17" s="308">
        <f t="shared" si="1"/>
        <v>143.81899999999999</v>
      </c>
      <c r="T17" s="310"/>
      <c r="U17" s="315"/>
      <c r="V17" s="310"/>
      <c r="W17" s="310"/>
      <c r="X17" s="66"/>
      <c r="Y17" s="316">
        <f t="shared" si="2"/>
        <v>56</v>
      </c>
      <c r="Z17" s="310"/>
      <c r="AA17" s="310"/>
    </row>
    <row r="18" spans="1:27" s="64" customFormat="1" x14ac:dyDescent="0.3">
      <c r="A18" s="136">
        <v>5</v>
      </c>
      <c r="B18" s="17" t="s">
        <v>59</v>
      </c>
      <c r="C18" s="108" t="s">
        <v>60</v>
      </c>
      <c r="D18" s="4" t="s">
        <v>32</v>
      </c>
      <c r="E18" s="4" t="s">
        <v>61</v>
      </c>
      <c r="F18" s="145">
        <v>43970</v>
      </c>
      <c r="G18" s="135" t="s">
        <v>56</v>
      </c>
      <c r="H18" s="216">
        <v>153</v>
      </c>
      <c r="I18" s="11">
        <v>35.1</v>
      </c>
      <c r="J18" s="11">
        <v>64.099999999999994</v>
      </c>
      <c r="K18" s="172">
        <v>97.4</v>
      </c>
      <c r="L18" s="216">
        <v>103</v>
      </c>
      <c r="M18" s="172">
        <v>90.3</v>
      </c>
      <c r="N18" s="471" t="s">
        <v>47</v>
      </c>
      <c r="O18" s="472"/>
      <c r="P18" s="154" t="s">
        <v>36</v>
      </c>
      <c r="Q18" s="62"/>
      <c r="R18" s="63"/>
      <c r="S18" s="317"/>
      <c r="T18" s="318"/>
      <c r="U18" s="318"/>
      <c r="V18" s="318"/>
      <c r="W18" s="318"/>
      <c r="X18" s="318"/>
      <c r="Y18" s="319"/>
      <c r="Z18" s="318"/>
      <c r="AA18" s="318"/>
    </row>
    <row r="19" spans="1:27" s="48" customFormat="1" x14ac:dyDescent="0.3">
      <c r="A19" s="448">
        <v>6</v>
      </c>
      <c r="B19" s="450" t="s">
        <v>62</v>
      </c>
      <c r="C19" s="452" t="s">
        <v>63</v>
      </c>
      <c r="D19" s="440" t="s">
        <v>32</v>
      </c>
      <c r="E19" s="440" t="s">
        <v>46</v>
      </c>
      <c r="F19" s="141">
        <v>43970</v>
      </c>
      <c r="G19" s="134" t="s">
        <v>56</v>
      </c>
      <c r="H19" s="215">
        <v>153</v>
      </c>
      <c r="I19" s="124">
        <v>46</v>
      </c>
      <c r="J19" s="124">
        <v>80.8</v>
      </c>
      <c r="K19" s="170">
        <v>97.4</v>
      </c>
      <c r="L19" s="215">
        <v>103</v>
      </c>
      <c r="M19" s="170">
        <v>91.3</v>
      </c>
      <c r="N19" s="494">
        <v>97.2</v>
      </c>
      <c r="O19" s="456">
        <v>100</v>
      </c>
      <c r="P19" s="496" t="s">
        <v>36</v>
      </c>
      <c r="Q19" s="116" t="s">
        <v>37</v>
      </c>
      <c r="R19" s="105" t="s">
        <v>38</v>
      </c>
      <c r="S19" s="308">
        <f t="shared" ref="S19:S20" si="3">++H19*K19/100</f>
        <v>149.02200000000002</v>
      </c>
      <c r="T19" s="312" t="s">
        <v>39</v>
      </c>
      <c r="U19" s="312" t="s">
        <v>40</v>
      </c>
      <c r="V19" s="117" t="s">
        <v>41</v>
      </c>
      <c r="W19" s="310"/>
      <c r="X19" s="105" t="s">
        <v>38</v>
      </c>
      <c r="Y19" s="308">
        <f>++L19*M19/100</f>
        <v>94.039000000000001</v>
      </c>
      <c r="Z19" s="312" t="s">
        <v>42</v>
      </c>
      <c r="AA19" s="312" t="s">
        <v>40</v>
      </c>
    </row>
    <row r="20" spans="1:27" s="54" customFormat="1" x14ac:dyDescent="0.3">
      <c r="A20" s="449"/>
      <c r="B20" s="451"/>
      <c r="C20" s="453"/>
      <c r="D20" s="442"/>
      <c r="E20" s="442"/>
      <c r="F20" s="142">
        <v>43966</v>
      </c>
      <c r="G20" s="132" t="s">
        <v>64</v>
      </c>
      <c r="H20" s="217">
        <v>171</v>
      </c>
      <c r="I20" s="125">
        <v>52.5</v>
      </c>
      <c r="J20" s="125">
        <v>93.48</v>
      </c>
      <c r="K20" s="173">
        <v>92.94</v>
      </c>
      <c r="L20" s="217">
        <v>55</v>
      </c>
      <c r="M20" s="173">
        <v>92.86</v>
      </c>
      <c r="N20" s="499"/>
      <c r="O20" s="470"/>
      <c r="P20" s="498"/>
      <c r="Q20" s="53"/>
      <c r="R20" s="93">
        <f>SUM(H19:H20)</f>
        <v>324</v>
      </c>
      <c r="S20" s="316">
        <f t="shared" si="3"/>
        <v>158.92740000000001</v>
      </c>
      <c r="T20" s="316">
        <f>SUM(S19:S20)</f>
        <v>307.94940000000003</v>
      </c>
      <c r="U20" s="320">
        <f>++T20/R20*100</f>
        <v>95.046111111111117</v>
      </c>
      <c r="V20" s="321"/>
      <c r="W20" s="322"/>
      <c r="X20" s="93">
        <f>SUM(L19:L20)</f>
        <v>158</v>
      </c>
      <c r="Y20" s="316">
        <f>++L20*M20/100</f>
        <v>51.073</v>
      </c>
      <c r="Z20" s="316">
        <f>SUM(Y19:Y20)</f>
        <v>145.11199999999999</v>
      </c>
      <c r="AA20" s="320">
        <f>++Z20/X20*100</f>
        <v>91.84303797468354</v>
      </c>
    </row>
    <row r="21" spans="1:27" x14ac:dyDescent="0.3">
      <c r="A21" s="511">
        <v>7</v>
      </c>
      <c r="B21" s="513" t="s">
        <v>65</v>
      </c>
      <c r="C21" s="515" t="s">
        <v>66</v>
      </c>
      <c r="D21" s="483" t="s">
        <v>32</v>
      </c>
      <c r="E21" s="483" t="s">
        <v>67</v>
      </c>
      <c r="F21" s="138">
        <v>43999</v>
      </c>
      <c r="G21" s="122" t="s">
        <v>68</v>
      </c>
      <c r="K21" s="167"/>
      <c r="N21" s="458">
        <v>100</v>
      </c>
      <c r="O21" s="446">
        <v>98</v>
      </c>
      <c r="P21" s="491" t="s">
        <v>36</v>
      </c>
      <c r="Q21" s="484" t="s">
        <v>69</v>
      </c>
      <c r="R21" s="284"/>
      <c r="S21" s="284"/>
      <c r="T21" s="291"/>
      <c r="U21" s="291"/>
      <c r="V21" s="291"/>
      <c r="W21" s="291"/>
      <c r="X21" s="291"/>
      <c r="Y21" s="291"/>
      <c r="Z21" s="291"/>
      <c r="AA21" s="291"/>
    </row>
    <row r="22" spans="1:27" x14ac:dyDescent="0.3">
      <c r="A22" s="512"/>
      <c r="B22" s="514"/>
      <c r="C22" s="516"/>
      <c r="D22" s="482"/>
      <c r="E22" s="482"/>
      <c r="F22" s="15">
        <v>43970</v>
      </c>
      <c r="G22" s="122" t="s">
        <v>56</v>
      </c>
      <c r="H22" s="211">
        <v>153</v>
      </c>
      <c r="I22" s="10">
        <v>43.2</v>
      </c>
      <c r="J22" s="10">
        <v>71.8</v>
      </c>
      <c r="K22" s="167">
        <v>97.4</v>
      </c>
      <c r="L22" s="211">
        <v>103</v>
      </c>
      <c r="M22" s="167">
        <v>88.3</v>
      </c>
      <c r="N22" s="460"/>
      <c r="O22" s="447"/>
      <c r="P22" s="493"/>
      <c r="Q22" s="485"/>
      <c r="R22" s="43"/>
      <c r="S22" s="284"/>
      <c r="T22" s="291"/>
      <c r="U22" s="291"/>
      <c r="V22" s="291"/>
      <c r="W22" s="291"/>
      <c r="X22" s="291"/>
      <c r="Y22" s="291"/>
      <c r="Z22" s="291"/>
      <c r="AA22" s="291"/>
    </row>
    <row r="23" spans="1:27" s="46" customFormat="1" x14ac:dyDescent="0.3">
      <c r="A23" s="97">
        <v>8</v>
      </c>
      <c r="B23" s="94" t="s">
        <v>70</v>
      </c>
      <c r="C23" s="81" t="s">
        <v>71</v>
      </c>
      <c r="D23" s="96" t="s">
        <v>32</v>
      </c>
      <c r="E23" s="96" t="s">
        <v>46</v>
      </c>
      <c r="F23" s="140">
        <v>43970</v>
      </c>
      <c r="G23" s="123" t="s">
        <v>56</v>
      </c>
      <c r="H23" s="213">
        <v>153</v>
      </c>
      <c r="I23" s="100">
        <v>56.8</v>
      </c>
      <c r="J23" s="100">
        <v>79.5</v>
      </c>
      <c r="K23" s="168">
        <v>100</v>
      </c>
      <c r="L23" s="213">
        <v>103</v>
      </c>
      <c r="M23" s="168">
        <v>85.4</v>
      </c>
      <c r="N23" s="100">
        <v>100</v>
      </c>
      <c r="O23" s="109">
        <v>98</v>
      </c>
      <c r="P23" s="128" t="s">
        <v>36</v>
      </c>
      <c r="Q23" s="44"/>
      <c r="R23" s="55"/>
      <c r="S23" s="301"/>
      <c r="T23" s="302"/>
      <c r="U23" s="302"/>
      <c r="V23" s="302"/>
      <c r="W23" s="302"/>
      <c r="X23" s="302"/>
      <c r="Y23" s="302"/>
      <c r="Z23" s="302"/>
      <c r="AA23" s="302"/>
    </row>
    <row r="24" spans="1:27" s="50" customFormat="1" x14ac:dyDescent="0.3">
      <c r="A24" s="106">
        <v>9</v>
      </c>
      <c r="B24" s="325" t="s">
        <v>72</v>
      </c>
      <c r="C24" s="74" t="s">
        <v>73</v>
      </c>
      <c r="D24" s="98" t="s">
        <v>74</v>
      </c>
      <c r="E24" s="98" t="s">
        <v>46</v>
      </c>
      <c r="F24" s="139">
        <v>43950</v>
      </c>
      <c r="G24" s="129" t="s">
        <v>75</v>
      </c>
      <c r="H24" s="214">
        <v>108</v>
      </c>
      <c r="I24" s="24">
        <v>34.1</v>
      </c>
      <c r="J24" s="24">
        <v>73.3</v>
      </c>
      <c r="K24" s="169">
        <v>90.9</v>
      </c>
      <c r="L24" s="214">
        <v>75</v>
      </c>
      <c r="M24" s="169">
        <v>100</v>
      </c>
      <c r="N24" s="24">
        <v>97.5</v>
      </c>
      <c r="O24" s="22">
        <v>96.3</v>
      </c>
      <c r="P24" s="126" t="s">
        <v>36</v>
      </c>
      <c r="Q24" s="326"/>
      <c r="R24" s="52"/>
      <c r="S24" s="303"/>
      <c r="T24" s="304"/>
      <c r="U24" s="304"/>
      <c r="V24" s="304"/>
      <c r="W24" s="304"/>
      <c r="X24" s="304"/>
      <c r="Y24" s="304"/>
      <c r="Z24" s="304"/>
      <c r="AA24" s="304"/>
    </row>
    <row r="25" spans="1:27" s="46" customFormat="1" x14ac:dyDescent="0.3">
      <c r="A25" s="102">
        <v>10</v>
      </c>
      <c r="B25" s="95" t="s">
        <v>76</v>
      </c>
      <c r="C25" s="81" t="s">
        <v>77</v>
      </c>
      <c r="D25" s="96" t="s">
        <v>32</v>
      </c>
      <c r="E25" s="96"/>
      <c r="F25" s="140">
        <v>43970</v>
      </c>
      <c r="G25" s="123" t="s">
        <v>56</v>
      </c>
      <c r="H25" s="213">
        <v>153</v>
      </c>
      <c r="I25" s="100">
        <v>35.1</v>
      </c>
      <c r="J25" s="100">
        <v>64.099999999999994</v>
      </c>
      <c r="K25" s="168">
        <v>97.4</v>
      </c>
      <c r="L25" s="213">
        <v>103</v>
      </c>
      <c r="M25" s="168">
        <v>99</v>
      </c>
      <c r="N25" s="505" t="s">
        <v>47</v>
      </c>
      <c r="O25" s="506"/>
      <c r="P25" s="128" t="s">
        <v>36</v>
      </c>
      <c r="Q25" s="44"/>
      <c r="R25" s="55"/>
      <c r="S25" s="301"/>
      <c r="T25" s="302"/>
      <c r="U25" s="302"/>
      <c r="V25" s="302"/>
      <c r="W25" s="302"/>
      <c r="X25" s="302"/>
      <c r="Y25" s="302"/>
      <c r="Z25" s="302"/>
      <c r="AA25" s="302"/>
    </row>
    <row r="26" spans="1:27" s="50" customFormat="1" ht="28.8" x14ac:dyDescent="0.3">
      <c r="A26" s="102">
        <v>11</v>
      </c>
      <c r="B26" s="21" t="s">
        <v>78</v>
      </c>
      <c r="C26" s="82" t="s">
        <v>79</v>
      </c>
      <c r="D26" s="98" t="s">
        <v>32</v>
      </c>
      <c r="E26" s="98" t="s">
        <v>46</v>
      </c>
      <c r="F26" s="23">
        <v>43970</v>
      </c>
      <c r="G26" s="127" t="s">
        <v>56</v>
      </c>
      <c r="H26" s="214">
        <v>153</v>
      </c>
      <c r="I26" s="24">
        <v>35.1</v>
      </c>
      <c r="J26" s="24">
        <v>66.7</v>
      </c>
      <c r="K26" s="169">
        <v>97.4</v>
      </c>
      <c r="L26" s="214">
        <v>103</v>
      </c>
      <c r="M26" s="169">
        <v>98.1</v>
      </c>
      <c r="N26" s="24">
        <v>93.3</v>
      </c>
      <c r="O26" s="22">
        <v>98.7</v>
      </c>
      <c r="P26" s="126" t="s">
        <v>36</v>
      </c>
      <c r="Q26" s="56"/>
      <c r="R26" s="52"/>
      <c r="S26" s="303"/>
      <c r="T26" s="304"/>
      <c r="U26" s="304"/>
      <c r="V26" s="304"/>
      <c r="W26" s="304"/>
      <c r="X26" s="304"/>
      <c r="Y26" s="304"/>
      <c r="Z26" s="304"/>
      <c r="AA26" s="304"/>
    </row>
    <row r="27" spans="1:27" s="46" customFormat="1" x14ac:dyDescent="0.3">
      <c r="A27" s="102">
        <v>12</v>
      </c>
      <c r="B27" s="95" t="s">
        <v>80</v>
      </c>
      <c r="C27" s="81" t="s">
        <v>81</v>
      </c>
      <c r="D27" s="96" t="s">
        <v>32</v>
      </c>
      <c r="E27" s="96" t="s">
        <v>67</v>
      </c>
      <c r="F27" s="140">
        <v>43970</v>
      </c>
      <c r="G27" s="123" t="s">
        <v>56</v>
      </c>
      <c r="H27" s="213">
        <v>153</v>
      </c>
      <c r="I27" s="100">
        <v>46</v>
      </c>
      <c r="J27" s="100">
        <v>66.7</v>
      </c>
      <c r="K27" s="168">
        <v>97.4</v>
      </c>
      <c r="L27" s="213">
        <v>103</v>
      </c>
      <c r="M27" s="168">
        <v>95.2</v>
      </c>
      <c r="N27" s="505" t="s">
        <v>47</v>
      </c>
      <c r="O27" s="506"/>
      <c r="P27" s="128" t="s">
        <v>36</v>
      </c>
      <c r="Q27" s="44"/>
      <c r="R27" s="55"/>
      <c r="S27" s="301"/>
      <c r="T27" s="302"/>
      <c r="U27" s="302"/>
      <c r="V27" s="302"/>
      <c r="W27" s="302"/>
      <c r="X27" s="302"/>
      <c r="Y27" s="302"/>
      <c r="Z27" s="302"/>
      <c r="AA27" s="302"/>
    </row>
    <row r="28" spans="1:27" s="64" customFormat="1" x14ac:dyDescent="0.3">
      <c r="A28" s="9">
        <v>13</v>
      </c>
      <c r="B28" s="17" t="s">
        <v>82</v>
      </c>
      <c r="C28" s="86" t="s">
        <v>83</v>
      </c>
      <c r="D28" s="4" t="s">
        <v>32</v>
      </c>
      <c r="E28" s="4" t="s">
        <v>46</v>
      </c>
      <c r="F28" s="145"/>
      <c r="G28" s="149" t="s">
        <v>84</v>
      </c>
      <c r="H28" s="216"/>
      <c r="I28" s="11"/>
      <c r="J28" s="11"/>
      <c r="K28" s="172"/>
      <c r="L28" s="216"/>
      <c r="M28" s="172"/>
      <c r="N28" s="11">
        <v>95.35</v>
      </c>
      <c r="O28" s="61">
        <v>100</v>
      </c>
      <c r="P28" s="154" t="s">
        <v>36</v>
      </c>
      <c r="Q28" s="62"/>
      <c r="R28" s="63"/>
      <c r="S28" s="317"/>
      <c r="T28" s="318"/>
      <c r="U28" s="318"/>
      <c r="V28" s="318"/>
      <c r="W28" s="318"/>
      <c r="X28" s="318"/>
      <c r="Y28" s="318"/>
      <c r="Z28" s="318"/>
      <c r="AA28" s="318"/>
    </row>
    <row r="29" spans="1:27" s="48" customFormat="1" x14ac:dyDescent="0.3">
      <c r="A29" s="431">
        <v>14</v>
      </c>
      <c r="B29" s="434" t="s">
        <v>85</v>
      </c>
      <c r="C29" s="518" t="s">
        <v>86</v>
      </c>
      <c r="D29" s="440" t="s">
        <v>87</v>
      </c>
      <c r="E29" s="440" t="s">
        <v>67</v>
      </c>
      <c r="F29" s="141">
        <v>43984</v>
      </c>
      <c r="G29" s="134" t="s">
        <v>88</v>
      </c>
      <c r="H29" s="215">
        <v>104</v>
      </c>
      <c r="I29" s="124">
        <v>46.7</v>
      </c>
      <c r="J29" s="124">
        <v>74.3</v>
      </c>
      <c r="K29" s="170">
        <v>95.8</v>
      </c>
      <c r="L29" s="215">
        <v>79</v>
      </c>
      <c r="M29" s="170">
        <v>100</v>
      </c>
      <c r="N29" s="494">
        <v>100</v>
      </c>
      <c r="O29" s="456">
        <v>99.81</v>
      </c>
      <c r="P29" s="496" t="s">
        <v>36</v>
      </c>
      <c r="Q29" s="116" t="s">
        <v>37</v>
      </c>
      <c r="R29" s="105" t="s">
        <v>38</v>
      </c>
      <c r="S29" s="308">
        <f t="shared" ref="S29:S31" si="4">++H29*K29/100</f>
        <v>99.631999999999991</v>
      </c>
      <c r="T29" s="312" t="s">
        <v>39</v>
      </c>
      <c r="U29" s="312" t="s">
        <v>40</v>
      </c>
      <c r="V29" s="117" t="s">
        <v>41</v>
      </c>
      <c r="W29" s="310"/>
      <c r="X29" s="105" t="s">
        <v>38</v>
      </c>
      <c r="Y29" s="308">
        <f>++L29*M29/100</f>
        <v>79</v>
      </c>
      <c r="Z29" s="312" t="s">
        <v>42</v>
      </c>
      <c r="AA29" s="312" t="s">
        <v>40</v>
      </c>
    </row>
    <row r="30" spans="1:27" s="48" customFormat="1" x14ac:dyDescent="0.3">
      <c r="A30" s="432"/>
      <c r="B30" s="435"/>
      <c r="C30" s="519"/>
      <c r="D30" s="441"/>
      <c r="E30" s="441"/>
      <c r="F30" s="141">
        <v>44043</v>
      </c>
      <c r="G30" s="134" t="s">
        <v>55</v>
      </c>
      <c r="H30" s="215">
        <v>223</v>
      </c>
      <c r="I30" s="124">
        <v>32.6</v>
      </c>
      <c r="J30" s="124">
        <v>69.400000000000006</v>
      </c>
      <c r="K30" s="170">
        <v>92.9</v>
      </c>
      <c r="L30" s="215">
        <v>113</v>
      </c>
      <c r="M30" s="170">
        <v>100</v>
      </c>
      <c r="N30" s="495"/>
      <c r="O30" s="457"/>
      <c r="P30" s="497"/>
      <c r="Q30" s="116"/>
      <c r="R30" s="92">
        <f>SUM(H29:H31)</f>
        <v>497</v>
      </c>
      <c r="S30" s="308">
        <f t="shared" si="4"/>
        <v>207.167</v>
      </c>
      <c r="T30" s="308">
        <f>SUM(S29:S31)</f>
        <v>456.73899999999998</v>
      </c>
      <c r="U30" s="309">
        <f>++T30/R30*100</f>
        <v>91.89919517102615</v>
      </c>
      <c r="V30" s="116"/>
      <c r="W30" s="310"/>
      <c r="X30" s="92">
        <f>SUM(L29:L31)</f>
        <v>248</v>
      </c>
      <c r="Y30" s="308">
        <f>++L30*M30/100</f>
        <v>113</v>
      </c>
      <c r="Z30" s="308">
        <f>SUM(Y29:Y31)</f>
        <v>248</v>
      </c>
      <c r="AA30" s="311">
        <f>++Z30/X30*100</f>
        <v>100</v>
      </c>
    </row>
    <row r="31" spans="1:27" s="54" customFormat="1" x14ac:dyDescent="0.3">
      <c r="A31" s="433"/>
      <c r="B31" s="436"/>
      <c r="C31" s="520"/>
      <c r="D31" s="442"/>
      <c r="E31" s="442"/>
      <c r="F31" s="142">
        <v>44061</v>
      </c>
      <c r="G31" s="132" t="s">
        <v>58</v>
      </c>
      <c r="H31" s="217">
        <v>170</v>
      </c>
      <c r="I31" s="125">
        <v>50</v>
      </c>
      <c r="J31" s="125">
        <v>92.9</v>
      </c>
      <c r="K31" s="173">
        <v>88.2</v>
      </c>
      <c r="L31" s="217">
        <v>56</v>
      </c>
      <c r="M31" s="173">
        <v>100</v>
      </c>
      <c r="N31" s="495"/>
      <c r="O31" s="457"/>
      <c r="P31" s="498"/>
      <c r="Q31" s="53"/>
      <c r="R31" s="322"/>
      <c r="S31" s="316">
        <f t="shared" si="4"/>
        <v>149.94</v>
      </c>
      <c r="T31" s="322"/>
      <c r="U31" s="322"/>
      <c r="V31" s="321"/>
      <c r="W31" s="322"/>
      <c r="X31" s="322"/>
      <c r="Y31" s="316">
        <f>++L31*M31/100</f>
        <v>56</v>
      </c>
      <c r="Z31" s="322"/>
      <c r="AA31" s="322"/>
    </row>
    <row r="32" spans="1:27" x14ac:dyDescent="0.3">
      <c r="A32" s="473">
        <v>15</v>
      </c>
      <c r="B32" s="538" t="s">
        <v>89</v>
      </c>
      <c r="C32" s="452" t="s">
        <v>90</v>
      </c>
      <c r="D32" s="483" t="s">
        <v>91</v>
      </c>
      <c r="E32" s="483" t="s">
        <v>67</v>
      </c>
      <c r="F32" s="138">
        <v>43964</v>
      </c>
      <c r="G32" s="131" t="s">
        <v>92</v>
      </c>
      <c r="H32" s="211">
        <v>203</v>
      </c>
      <c r="I32" s="10">
        <v>21.2</v>
      </c>
      <c r="J32" s="10">
        <v>76.599999999999994</v>
      </c>
      <c r="K32" s="167">
        <v>88.4</v>
      </c>
      <c r="L32" s="211">
        <v>30</v>
      </c>
      <c r="M32" s="167">
        <v>100</v>
      </c>
      <c r="N32" s="458">
        <v>100</v>
      </c>
      <c r="O32" s="461">
        <v>99.63</v>
      </c>
      <c r="P32" s="491"/>
      <c r="Q32" s="114" t="s">
        <v>37</v>
      </c>
      <c r="R32" s="99" t="s">
        <v>38</v>
      </c>
      <c r="S32" s="296">
        <f>++H32*K32/100</f>
        <v>179.452</v>
      </c>
      <c r="T32" s="284" t="s">
        <v>39</v>
      </c>
      <c r="U32" s="286" t="s">
        <v>40</v>
      </c>
      <c r="V32" s="114" t="s">
        <v>41</v>
      </c>
      <c r="W32" s="115"/>
      <c r="X32" s="99" t="s">
        <v>38</v>
      </c>
      <c r="Y32" s="296">
        <f>++L32*M32/100</f>
        <v>30</v>
      </c>
      <c r="Z32" s="284" t="s">
        <v>42</v>
      </c>
      <c r="AA32" s="284" t="s">
        <v>40</v>
      </c>
    </row>
    <row r="33" spans="1:112" x14ac:dyDescent="0.3">
      <c r="A33" s="474"/>
      <c r="B33" s="539"/>
      <c r="C33" s="517"/>
      <c r="D33" s="481"/>
      <c r="E33" s="481"/>
      <c r="F33" s="138">
        <v>43962</v>
      </c>
      <c r="G33" s="131" t="s">
        <v>93</v>
      </c>
      <c r="H33" s="211">
        <v>77</v>
      </c>
      <c r="I33" s="35">
        <v>33.299999999999997</v>
      </c>
      <c r="J33" s="35" t="s">
        <v>35</v>
      </c>
      <c r="K33" s="167">
        <v>100</v>
      </c>
      <c r="L33" s="211">
        <v>50</v>
      </c>
      <c r="M33" s="167">
        <v>100</v>
      </c>
      <c r="N33" s="459"/>
      <c r="O33" s="462"/>
      <c r="P33" s="492"/>
      <c r="Q33" s="8"/>
      <c r="R33" s="89">
        <f>SUM(H32:H36)</f>
        <v>765</v>
      </c>
      <c r="S33" s="296">
        <f>++H33*K33/100</f>
        <v>77</v>
      </c>
      <c r="T33" s="296">
        <f>SUM(S32:S36)</f>
        <v>718.56290000000001</v>
      </c>
      <c r="U33" s="327">
        <f>++T33/R33*100</f>
        <v>93.929790849673196</v>
      </c>
      <c r="V33" s="291"/>
      <c r="W33" s="291"/>
      <c r="X33" s="89">
        <f>SUM(L32:L36)</f>
        <v>440</v>
      </c>
      <c r="Y33" s="296">
        <f t="shared" ref="Y33:Y36" si="5">++L33*M33/100</f>
        <v>50</v>
      </c>
      <c r="Z33" s="296">
        <f>SUM(Y32:Y36)</f>
        <v>435.00080000000003</v>
      </c>
      <c r="AA33" s="297">
        <f>++Z33/X33*100</f>
        <v>98.863818181818189</v>
      </c>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1"/>
      <c r="CY33" s="291"/>
      <c r="CZ33" s="291"/>
      <c r="DA33" s="291"/>
      <c r="DB33" s="291"/>
      <c r="DC33" s="291"/>
      <c r="DD33" s="291"/>
      <c r="DE33" s="291"/>
      <c r="DF33" s="291"/>
      <c r="DG33" s="291"/>
      <c r="DH33" s="291"/>
    </row>
    <row r="34" spans="1:112" x14ac:dyDescent="0.3">
      <c r="A34" s="474"/>
      <c r="B34" s="539"/>
      <c r="C34" s="517"/>
      <c r="D34" s="481"/>
      <c r="E34" s="481"/>
      <c r="F34" s="138">
        <v>44043</v>
      </c>
      <c r="G34" s="122" t="s">
        <v>55</v>
      </c>
      <c r="H34" s="211">
        <v>223</v>
      </c>
      <c r="I34" s="35">
        <v>27.9</v>
      </c>
      <c r="J34" s="35">
        <v>67.3</v>
      </c>
      <c r="K34" s="167">
        <v>95.2</v>
      </c>
      <c r="L34" s="211">
        <v>113</v>
      </c>
      <c r="M34" s="167">
        <v>100</v>
      </c>
      <c r="N34" s="459"/>
      <c r="O34" s="462"/>
      <c r="P34" s="492"/>
      <c r="Q34" s="8"/>
      <c r="R34" s="89"/>
      <c r="S34" s="296">
        <f>++H34*K34/100</f>
        <v>212.29600000000002</v>
      </c>
      <c r="T34" s="296"/>
      <c r="U34" s="327"/>
      <c r="V34" s="291"/>
      <c r="W34" s="291"/>
      <c r="X34" s="89"/>
      <c r="Y34" s="296">
        <f t="shared" si="5"/>
        <v>113</v>
      </c>
      <c r="Z34" s="296"/>
      <c r="AA34" s="297"/>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row>
    <row r="35" spans="1:112" x14ac:dyDescent="0.3">
      <c r="A35" s="474"/>
      <c r="B35" s="539"/>
      <c r="C35" s="517"/>
      <c r="D35" s="481"/>
      <c r="E35" s="481"/>
      <c r="F35" s="285">
        <v>43972</v>
      </c>
      <c r="G35" s="286" t="s">
        <v>94</v>
      </c>
      <c r="H35" s="211">
        <v>201</v>
      </c>
      <c r="I35" s="10">
        <v>34.22</v>
      </c>
      <c r="J35" s="10">
        <v>60.87</v>
      </c>
      <c r="K35" s="167">
        <v>94.83</v>
      </c>
      <c r="L35" s="211">
        <v>100</v>
      </c>
      <c r="M35" s="167">
        <v>97</v>
      </c>
      <c r="N35" s="459"/>
      <c r="O35" s="462"/>
      <c r="P35" s="492"/>
      <c r="Q35" s="8"/>
      <c r="R35" s="291"/>
      <c r="S35" s="296">
        <f>++H35*K35/100</f>
        <v>190.60829999999999</v>
      </c>
      <c r="T35" s="291"/>
      <c r="U35" s="291"/>
      <c r="V35" s="298"/>
      <c r="W35" s="291"/>
      <c r="X35" s="291"/>
      <c r="Y35" s="296">
        <f t="shared" si="5"/>
        <v>97</v>
      </c>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row>
    <row r="36" spans="1:112" x14ac:dyDescent="0.3">
      <c r="A36" s="475"/>
      <c r="B36" s="540"/>
      <c r="C36" s="453"/>
      <c r="D36" s="482"/>
      <c r="E36" s="482"/>
      <c r="F36" s="285">
        <v>43997</v>
      </c>
      <c r="G36" s="329" t="s">
        <v>34</v>
      </c>
      <c r="H36" s="211">
        <v>61</v>
      </c>
      <c r="I36" s="330">
        <v>16.18</v>
      </c>
      <c r="J36" s="330">
        <v>82.35</v>
      </c>
      <c r="K36" s="331">
        <v>97.06</v>
      </c>
      <c r="L36" s="211">
        <v>147</v>
      </c>
      <c r="M36" s="332">
        <v>98.64</v>
      </c>
      <c r="N36" s="460"/>
      <c r="O36" s="463"/>
      <c r="P36" s="493"/>
      <c r="Q36" s="8"/>
      <c r="R36" s="43"/>
      <c r="S36" s="296">
        <f>++H36*K36/100</f>
        <v>59.206600000000002</v>
      </c>
      <c r="T36" s="291"/>
      <c r="U36" s="292"/>
      <c r="V36" s="291"/>
      <c r="W36" s="291"/>
      <c r="X36" s="43"/>
      <c r="Y36" s="296">
        <f t="shared" si="5"/>
        <v>145.0008</v>
      </c>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E36" s="291"/>
      <c r="DF36" s="291"/>
      <c r="DG36" s="291"/>
      <c r="DH36" s="291"/>
    </row>
    <row r="37" spans="1:112" s="46" customFormat="1" x14ac:dyDescent="0.3">
      <c r="A37" s="431">
        <v>16</v>
      </c>
      <c r="B37" s="434" t="s">
        <v>95</v>
      </c>
      <c r="C37" s="518" t="s">
        <v>96</v>
      </c>
      <c r="D37" s="488" t="s">
        <v>74</v>
      </c>
      <c r="E37" s="488" t="s">
        <v>46</v>
      </c>
      <c r="F37" s="333">
        <v>43961</v>
      </c>
      <c r="G37" s="307" t="s">
        <v>97</v>
      </c>
      <c r="H37" s="213">
        <v>78</v>
      </c>
      <c r="I37" s="100">
        <v>23</v>
      </c>
      <c r="J37" s="100">
        <v>48</v>
      </c>
      <c r="K37" s="168">
        <v>100</v>
      </c>
      <c r="L37" s="213">
        <v>100</v>
      </c>
      <c r="M37" s="168">
        <v>100</v>
      </c>
      <c r="N37" s="494">
        <v>95.6</v>
      </c>
      <c r="O37" s="456">
        <v>97.33</v>
      </c>
      <c r="P37" s="496" t="s">
        <v>36</v>
      </c>
      <c r="Q37" s="150" t="s">
        <v>37</v>
      </c>
      <c r="R37" s="96" t="s">
        <v>38</v>
      </c>
      <c r="S37" s="306">
        <f t="shared" ref="S37:S39" si="6">++H37*K37/100</f>
        <v>78</v>
      </c>
      <c r="T37" s="301" t="s">
        <v>39</v>
      </c>
      <c r="U37" s="301" t="s">
        <v>40</v>
      </c>
      <c r="V37" s="151" t="s">
        <v>41</v>
      </c>
      <c r="W37" s="302"/>
      <c r="X37" s="96" t="s">
        <v>38</v>
      </c>
      <c r="Y37" s="306">
        <f>++L37*M37/100</f>
        <v>100</v>
      </c>
      <c r="Z37" s="301" t="s">
        <v>42</v>
      </c>
      <c r="AA37" s="301" t="s">
        <v>40</v>
      </c>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2"/>
      <c r="CO37" s="302"/>
      <c r="CP37" s="302"/>
      <c r="CQ37" s="302"/>
      <c r="CR37" s="302"/>
      <c r="CS37" s="302"/>
      <c r="CT37" s="302"/>
      <c r="CU37" s="302"/>
      <c r="CV37" s="302"/>
      <c r="CW37" s="302"/>
      <c r="CX37" s="302"/>
      <c r="CY37" s="302"/>
      <c r="CZ37" s="302"/>
      <c r="DA37" s="302"/>
      <c r="DB37" s="302"/>
      <c r="DC37" s="302"/>
      <c r="DD37" s="302"/>
      <c r="DE37" s="302"/>
      <c r="DF37" s="302"/>
      <c r="DG37" s="302"/>
      <c r="DH37" s="302"/>
    </row>
    <row r="38" spans="1:112" s="48" customFormat="1" x14ac:dyDescent="0.3">
      <c r="A38" s="432"/>
      <c r="B38" s="435"/>
      <c r="C38" s="519"/>
      <c r="D38" s="489"/>
      <c r="E38" s="489"/>
      <c r="F38" s="334">
        <v>44043</v>
      </c>
      <c r="G38" s="134" t="s">
        <v>55</v>
      </c>
      <c r="H38" s="215">
        <v>223</v>
      </c>
      <c r="I38" s="124">
        <v>25.6</v>
      </c>
      <c r="J38" s="124">
        <v>64.3</v>
      </c>
      <c r="K38" s="170">
        <v>92.9</v>
      </c>
      <c r="L38" s="215">
        <v>113</v>
      </c>
      <c r="M38" s="170">
        <v>96.5</v>
      </c>
      <c r="N38" s="495"/>
      <c r="O38" s="457"/>
      <c r="P38" s="497"/>
      <c r="Q38" s="116"/>
      <c r="R38" s="92">
        <f>SUM(H37:H39)</f>
        <v>427</v>
      </c>
      <c r="S38" s="308">
        <f t="shared" si="6"/>
        <v>207.167</v>
      </c>
      <c r="T38" s="308">
        <f>SUM(S37:S39)</f>
        <v>395.41700000000003</v>
      </c>
      <c r="U38" s="309">
        <f>++T38/R38*100</f>
        <v>92.603512880562064</v>
      </c>
      <c r="V38" s="116"/>
      <c r="W38" s="310"/>
      <c r="X38" s="92">
        <f>SUM(L37:L39)</f>
        <v>285</v>
      </c>
      <c r="Y38" s="308">
        <f>++L38*M38/100</f>
        <v>109.045</v>
      </c>
      <c r="Z38" s="308">
        <f>SUM(Y37:Y39)</f>
        <v>281.04500000000002</v>
      </c>
      <c r="AA38" s="311">
        <f>++Z38/X38*100</f>
        <v>98.612280701754401</v>
      </c>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row>
    <row r="39" spans="1:112" s="54" customFormat="1" x14ac:dyDescent="0.3">
      <c r="A39" s="433"/>
      <c r="B39" s="436"/>
      <c r="C39" s="520"/>
      <c r="D39" s="490"/>
      <c r="E39" s="490"/>
      <c r="F39" s="336">
        <v>43951</v>
      </c>
      <c r="G39" s="132" t="s">
        <v>98</v>
      </c>
      <c r="H39" s="217">
        <v>126</v>
      </c>
      <c r="I39" s="125">
        <v>17.8</v>
      </c>
      <c r="J39" s="125">
        <v>54.8</v>
      </c>
      <c r="K39" s="173">
        <v>87.5</v>
      </c>
      <c r="L39" s="217">
        <v>72</v>
      </c>
      <c r="M39" s="173">
        <v>100</v>
      </c>
      <c r="N39" s="499"/>
      <c r="O39" s="470"/>
      <c r="P39" s="498"/>
      <c r="Q39" s="53"/>
      <c r="R39" s="322"/>
      <c r="S39" s="316">
        <f t="shared" si="6"/>
        <v>110.25</v>
      </c>
      <c r="T39" s="322"/>
      <c r="U39" s="322"/>
      <c r="V39" s="321"/>
      <c r="W39" s="322"/>
      <c r="X39" s="322"/>
      <c r="Y39" s="316">
        <f>++L39*M39/100</f>
        <v>72</v>
      </c>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row>
    <row r="40" spans="1:112" x14ac:dyDescent="0.3">
      <c r="A40" s="104">
        <v>17</v>
      </c>
      <c r="B40" s="283" t="s">
        <v>99</v>
      </c>
      <c r="C40" s="83" t="s">
        <v>100</v>
      </c>
      <c r="D40" s="284" t="s">
        <v>74</v>
      </c>
      <c r="E40" s="284" t="s">
        <v>54</v>
      </c>
      <c r="F40" s="285">
        <v>43972</v>
      </c>
      <c r="G40" s="286" t="s">
        <v>94</v>
      </c>
      <c r="H40" s="211">
        <v>201</v>
      </c>
      <c r="I40" s="10">
        <v>42.58</v>
      </c>
      <c r="J40" s="10">
        <v>69.75</v>
      </c>
      <c r="K40" s="167">
        <v>96.55</v>
      </c>
      <c r="L40" s="211">
        <v>100</v>
      </c>
      <c r="M40" s="167">
        <v>98</v>
      </c>
      <c r="N40" s="287">
        <v>100</v>
      </c>
      <c r="O40" s="288">
        <v>100</v>
      </c>
      <c r="P40" s="155" t="s">
        <v>36</v>
      </c>
      <c r="Q40" s="8"/>
      <c r="R40" s="43"/>
      <c r="S40" s="284"/>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291"/>
      <c r="CO40" s="291"/>
      <c r="CP40" s="291"/>
      <c r="CQ40" s="291"/>
      <c r="CR40" s="291"/>
      <c r="CS40" s="291"/>
      <c r="CT40" s="291"/>
      <c r="CU40" s="291"/>
      <c r="CV40" s="291"/>
      <c r="CW40" s="291"/>
      <c r="CX40" s="291"/>
      <c r="CY40" s="291"/>
      <c r="CZ40" s="291"/>
      <c r="DA40" s="291"/>
      <c r="DB40" s="291"/>
      <c r="DC40" s="291"/>
      <c r="DD40" s="291"/>
      <c r="DE40" s="291"/>
      <c r="DF40" s="291"/>
      <c r="DG40" s="291"/>
      <c r="DH40" s="291"/>
    </row>
    <row r="41" spans="1:112" s="59" customFormat="1" x14ac:dyDescent="0.3">
      <c r="A41" s="39">
        <v>18</v>
      </c>
      <c r="B41" s="18" t="s">
        <v>101</v>
      </c>
      <c r="C41" s="84" t="s">
        <v>102</v>
      </c>
      <c r="D41" s="6" t="s">
        <v>53</v>
      </c>
      <c r="E41" s="6" t="s">
        <v>67</v>
      </c>
      <c r="F41" s="143">
        <v>44010</v>
      </c>
      <c r="G41" s="133" t="s">
        <v>57</v>
      </c>
      <c r="H41" s="218">
        <v>208</v>
      </c>
      <c r="I41" s="12">
        <v>45</v>
      </c>
      <c r="J41" s="12">
        <v>87</v>
      </c>
      <c r="K41" s="174">
        <v>94.7</v>
      </c>
      <c r="L41" s="218">
        <v>79</v>
      </c>
      <c r="M41" s="174">
        <v>97.5</v>
      </c>
      <c r="N41" s="12">
        <v>100</v>
      </c>
      <c r="O41" s="13">
        <v>100</v>
      </c>
      <c r="P41" s="156" t="s">
        <v>36</v>
      </c>
      <c r="Q41" s="57"/>
      <c r="R41" s="58"/>
      <c r="S41" s="337"/>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row>
    <row r="42" spans="1:112" x14ac:dyDescent="0.3">
      <c r="A42" s="431">
        <v>19</v>
      </c>
      <c r="B42" s="464" t="s">
        <v>103</v>
      </c>
      <c r="C42" s="467" t="s">
        <v>104</v>
      </c>
      <c r="D42" s="483" t="s">
        <v>74</v>
      </c>
      <c r="E42" s="483" t="s">
        <v>105</v>
      </c>
      <c r="F42" s="138">
        <v>43947</v>
      </c>
      <c r="G42" s="122" t="s">
        <v>57</v>
      </c>
      <c r="H42" s="211">
        <v>44</v>
      </c>
      <c r="I42" s="10">
        <v>13</v>
      </c>
      <c r="J42" s="10">
        <v>87</v>
      </c>
      <c r="K42" s="167">
        <v>100</v>
      </c>
      <c r="L42" s="211">
        <v>81</v>
      </c>
      <c r="M42" s="167">
        <v>100</v>
      </c>
      <c r="N42" s="458">
        <v>97.56</v>
      </c>
      <c r="O42" s="461">
        <v>99.3</v>
      </c>
      <c r="P42" s="491" t="s">
        <v>36</v>
      </c>
      <c r="Q42" s="118" t="s">
        <v>37</v>
      </c>
      <c r="R42" s="99" t="s">
        <v>38</v>
      </c>
      <c r="S42" s="296">
        <f t="shared" ref="S42:S48" si="7">++H42*K42/100</f>
        <v>44</v>
      </c>
      <c r="T42" s="284" t="s">
        <v>39</v>
      </c>
      <c r="U42" s="339" t="s">
        <v>40</v>
      </c>
      <c r="V42" s="118" t="s">
        <v>41</v>
      </c>
      <c r="W42" s="115"/>
      <c r="X42" s="99" t="s">
        <v>38</v>
      </c>
      <c r="Y42" s="296">
        <f>++L42*M42/100</f>
        <v>81</v>
      </c>
      <c r="Z42" s="284" t="s">
        <v>42</v>
      </c>
      <c r="AA42" s="284" t="s">
        <v>40</v>
      </c>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row>
    <row r="43" spans="1:112" s="60" customFormat="1" x14ac:dyDescent="0.3">
      <c r="A43" s="432"/>
      <c r="B43" s="465"/>
      <c r="C43" s="468"/>
      <c r="D43" s="481"/>
      <c r="E43" s="481"/>
      <c r="F43" s="138">
        <v>43962</v>
      </c>
      <c r="G43" s="131" t="s">
        <v>93</v>
      </c>
      <c r="H43" s="211">
        <v>77</v>
      </c>
      <c r="I43" s="10">
        <v>33.299999999999997</v>
      </c>
      <c r="J43" s="35" t="s">
        <v>35</v>
      </c>
      <c r="K43" s="167">
        <v>87.5</v>
      </c>
      <c r="L43" s="211">
        <v>30</v>
      </c>
      <c r="M43" s="167">
        <v>100</v>
      </c>
      <c r="N43" s="459"/>
      <c r="O43" s="462"/>
      <c r="P43" s="492"/>
      <c r="Q43" s="8"/>
      <c r="R43" s="89">
        <f>SUM(H42:H48)</f>
        <v>1125</v>
      </c>
      <c r="S43" s="296">
        <f t="shared" si="7"/>
        <v>67.375</v>
      </c>
      <c r="T43" s="296">
        <f>SUM(S42:S48)</f>
        <v>1022.2917</v>
      </c>
      <c r="U43" s="327">
        <f>++T43/R43*100</f>
        <v>90.870373333333333</v>
      </c>
      <c r="V43" s="291"/>
      <c r="W43" s="291"/>
      <c r="X43" s="89">
        <f>SUM(L42:L48)</f>
        <v>602</v>
      </c>
      <c r="Y43" s="296">
        <f t="shared" ref="Y43:Y45" si="8">++L43*M43/100</f>
        <v>30</v>
      </c>
      <c r="Z43" s="296">
        <f>SUM(Y42:Y48)</f>
        <v>594.0068</v>
      </c>
      <c r="AA43" s="297">
        <f>++Z43/X43*100</f>
        <v>98.672225913621261</v>
      </c>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row>
    <row r="44" spans="1:112" x14ac:dyDescent="0.3">
      <c r="A44" s="432"/>
      <c r="B44" s="465"/>
      <c r="C44" s="468"/>
      <c r="D44" s="481"/>
      <c r="E44" s="481"/>
      <c r="F44" s="138">
        <v>43966</v>
      </c>
      <c r="G44" s="122" t="s">
        <v>58</v>
      </c>
      <c r="H44" s="211">
        <v>168</v>
      </c>
      <c r="I44" s="10">
        <v>21.95</v>
      </c>
      <c r="J44" s="10">
        <v>68.89</v>
      </c>
      <c r="K44" s="167">
        <v>74.7</v>
      </c>
      <c r="L44" s="211">
        <v>56</v>
      </c>
      <c r="M44" s="167">
        <v>96.43</v>
      </c>
      <c r="N44" s="459"/>
      <c r="O44" s="462"/>
      <c r="P44" s="492"/>
      <c r="Q44" s="8"/>
      <c r="R44" s="291"/>
      <c r="S44" s="296">
        <f t="shared" si="7"/>
        <v>125.49600000000001</v>
      </c>
      <c r="T44" s="291"/>
      <c r="U44" s="292"/>
      <c r="V44" s="291"/>
      <c r="W44" s="291"/>
      <c r="X44" s="291"/>
      <c r="Y44" s="296">
        <f t="shared" si="8"/>
        <v>54.000799999999998</v>
      </c>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c r="CL44" s="291"/>
      <c r="CM44" s="291"/>
      <c r="CN44" s="291"/>
      <c r="CO44" s="291"/>
      <c r="CP44" s="291"/>
      <c r="CQ44" s="291"/>
      <c r="CR44" s="291"/>
      <c r="CS44" s="291"/>
      <c r="CT44" s="291"/>
      <c r="CU44" s="291"/>
      <c r="CV44" s="291"/>
      <c r="CW44" s="291"/>
      <c r="CX44" s="291"/>
      <c r="CY44" s="291"/>
      <c r="CZ44" s="291"/>
      <c r="DA44" s="291"/>
      <c r="DB44" s="291"/>
      <c r="DC44" s="291"/>
      <c r="DD44" s="291"/>
      <c r="DE44" s="291"/>
      <c r="DF44" s="291"/>
      <c r="DG44" s="291"/>
      <c r="DH44" s="291"/>
    </row>
    <row r="45" spans="1:112" x14ac:dyDescent="0.3">
      <c r="A45" s="432"/>
      <c r="B45" s="465"/>
      <c r="C45" s="468"/>
      <c r="D45" s="481"/>
      <c r="E45" s="481"/>
      <c r="F45" s="138">
        <v>43997</v>
      </c>
      <c r="G45" s="131" t="s">
        <v>106</v>
      </c>
      <c r="H45" s="211">
        <v>365</v>
      </c>
      <c r="I45" s="10">
        <v>31.3</v>
      </c>
      <c r="J45" s="10">
        <v>70.8</v>
      </c>
      <c r="K45" s="167">
        <v>100</v>
      </c>
      <c r="L45" s="211">
        <v>85</v>
      </c>
      <c r="M45" s="167">
        <v>100</v>
      </c>
      <c r="N45" s="459"/>
      <c r="O45" s="462"/>
      <c r="P45" s="492"/>
      <c r="Q45" s="8"/>
      <c r="R45" s="43"/>
      <c r="S45" s="296">
        <f t="shared" si="7"/>
        <v>365</v>
      </c>
      <c r="T45" s="291"/>
      <c r="U45" s="292"/>
      <c r="V45" s="291"/>
      <c r="W45" s="291"/>
      <c r="X45" s="43"/>
      <c r="Y45" s="296">
        <f t="shared" si="8"/>
        <v>85</v>
      </c>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1"/>
      <c r="CY45" s="291"/>
      <c r="CZ45" s="291"/>
      <c r="DA45" s="291"/>
      <c r="DB45" s="291"/>
      <c r="DC45" s="291"/>
      <c r="DD45" s="291"/>
      <c r="DE45" s="291"/>
      <c r="DF45" s="291"/>
      <c r="DG45" s="291"/>
      <c r="DH45" s="291"/>
    </row>
    <row r="46" spans="1:112" x14ac:dyDescent="0.3">
      <c r="A46" s="432"/>
      <c r="B46" s="465"/>
      <c r="C46" s="468"/>
      <c r="D46" s="481"/>
      <c r="E46" s="481"/>
      <c r="F46" s="138">
        <v>43999</v>
      </c>
      <c r="G46" s="131" t="s">
        <v>88</v>
      </c>
      <c r="H46" s="211">
        <v>137</v>
      </c>
      <c r="I46" s="10">
        <v>13</v>
      </c>
      <c r="J46" s="10">
        <v>33.299999999999997</v>
      </c>
      <c r="K46" s="167">
        <v>88.51</v>
      </c>
      <c r="L46" s="211">
        <v>141</v>
      </c>
      <c r="M46" s="167">
        <v>97.9</v>
      </c>
      <c r="N46" s="459"/>
      <c r="O46" s="462"/>
      <c r="P46" s="492"/>
      <c r="Q46" s="8"/>
      <c r="R46" s="43"/>
      <c r="S46" s="296">
        <f t="shared" si="7"/>
        <v>121.2587</v>
      </c>
      <c r="T46" s="291"/>
      <c r="U46" s="292"/>
      <c r="V46" s="291"/>
      <c r="W46" s="291"/>
      <c r="X46" s="43"/>
      <c r="Y46" s="296">
        <f>++L46*M46/100</f>
        <v>138.03900000000002</v>
      </c>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c r="CL46" s="291"/>
      <c r="CM46" s="291"/>
      <c r="CN46" s="291"/>
      <c r="CO46" s="291"/>
      <c r="CP46" s="291"/>
      <c r="CQ46" s="291"/>
      <c r="CR46" s="291"/>
      <c r="CS46" s="291"/>
      <c r="CT46" s="291"/>
      <c r="CU46" s="291"/>
      <c r="CV46" s="291"/>
      <c r="CW46" s="291"/>
      <c r="CX46" s="291"/>
      <c r="CY46" s="291"/>
      <c r="CZ46" s="291"/>
      <c r="DA46" s="291"/>
      <c r="DB46" s="291"/>
      <c r="DC46" s="291"/>
      <c r="DD46" s="291"/>
      <c r="DE46" s="291"/>
      <c r="DF46" s="291"/>
      <c r="DG46" s="291"/>
      <c r="DH46" s="291"/>
    </row>
    <row r="47" spans="1:112" x14ac:dyDescent="0.3">
      <c r="A47" s="432"/>
      <c r="B47" s="465"/>
      <c r="C47" s="468"/>
      <c r="D47" s="481"/>
      <c r="E47" s="481"/>
      <c r="F47" s="138">
        <v>44019</v>
      </c>
      <c r="G47" s="122" t="s">
        <v>107</v>
      </c>
      <c r="H47" s="211">
        <v>111</v>
      </c>
      <c r="I47" s="10">
        <v>51.4</v>
      </c>
      <c r="J47" s="10">
        <v>67.7</v>
      </c>
      <c r="K47" s="167">
        <v>87.7</v>
      </c>
      <c r="L47" s="211">
        <v>96</v>
      </c>
      <c r="M47" s="167">
        <v>97.9</v>
      </c>
      <c r="N47" s="459"/>
      <c r="O47" s="462"/>
      <c r="P47" s="492"/>
      <c r="Q47" s="8"/>
      <c r="R47" s="43"/>
      <c r="S47" s="296">
        <f t="shared" si="7"/>
        <v>97.347000000000008</v>
      </c>
      <c r="T47" s="291"/>
      <c r="U47" s="292"/>
      <c r="V47" s="291"/>
      <c r="W47" s="291"/>
      <c r="X47" s="43"/>
      <c r="Y47" s="296">
        <f>++L47*M47/100</f>
        <v>93.984000000000009</v>
      </c>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91"/>
      <c r="CD47" s="291"/>
      <c r="CE47" s="291"/>
      <c r="CF47" s="291"/>
      <c r="CG47" s="291"/>
      <c r="CH47" s="291"/>
      <c r="CI47" s="291"/>
      <c r="CJ47" s="291"/>
      <c r="CK47" s="291"/>
      <c r="CL47" s="291"/>
      <c r="CM47" s="291"/>
      <c r="CN47" s="291"/>
      <c r="CO47" s="291"/>
      <c r="CP47" s="291"/>
      <c r="CQ47" s="291"/>
      <c r="CR47" s="291"/>
      <c r="CS47" s="291"/>
      <c r="CT47" s="291"/>
      <c r="CU47" s="291"/>
      <c r="CV47" s="291"/>
      <c r="CW47" s="291"/>
      <c r="CX47" s="291"/>
      <c r="CY47" s="291"/>
      <c r="CZ47" s="291"/>
      <c r="DA47" s="291"/>
      <c r="DB47" s="291"/>
      <c r="DC47" s="291"/>
      <c r="DD47" s="291"/>
      <c r="DE47" s="291"/>
      <c r="DF47" s="291"/>
      <c r="DG47" s="291"/>
      <c r="DH47" s="291"/>
    </row>
    <row r="48" spans="1:112" x14ac:dyDescent="0.3">
      <c r="A48" s="433"/>
      <c r="B48" s="466"/>
      <c r="C48" s="469"/>
      <c r="D48" s="482"/>
      <c r="E48" s="482"/>
      <c r="F48" s="340">
        <v>44043</v>
      </c>
      <c r="G48" s="122" t="s">
        <v>55</v>
      </c>
      <c r="H48" s="164">
        <v>223</v>
      </c>
      <c r="I48" s="287">
        <v>14</v>
      </c>
      <c r="J48" s="287">
        <v>58.2</v>
      </c>
      <c r="K48" s="332">
        <v>90.5</v>
      </c>
      <c r="L48" s="164">
        <v>113</v>
      </c>
      <c r="M48" s="332">
        <v>99.1</v>
      </c>
      <c r="N48" s="460"/>
      <c r="O48" s="463"/>
      <c r="P48" s="493"/>
      <c r="Q48" s="8"/>
      <c r="R48" s="43"/>
      <c r="S48" s="296">
        <f t="shared" si="7"/>
        <v>201.815</v>
      </c>
      <c r="T48" s="291"/>
      <c r="U48" s="341"/>
      <c r="V48" s="291"/>
      <c r="W48" s="291"/>
      <c r="X48" s="43"/>
      <c r="Y48" s="296">
        <f>++L48*M48/100</f>
        <v>111.98299999999999</v>
      </c>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1"/>
      <c r="CN48" s="291"/>
      <c r="CO48" s="291"/>
      <c r="CP48" s="291"/>
      <c r="CQ48" s="291"/>
      <c r="CR48" s="291"/>
      <c r="CS48" s="291"/>
      <c r="CT48" s="291"/>
      <c r="CU48" s="291"/>
      <c r="CV48" s="291"/>
      <c r="CW48" s="291"/>
      <c r="CX48" s="291"/>
      <c r="CY48" s="291"/>
      <c r="CZ48" s="291"/>
      <c r="DA48" s="291"/>
      <c r="DB48" s="291"/>
      <c r="DC48" s="291"/>
      <c r="DD48" s="291"/>
      <c r="DE48" s="291"/>
      <c r="DF48" s="291"/>
      <c r="DG48" s="291"/>
      <c r="DH48" s="291"/>
    </row>
    <row r="49" spans="1:33" s="59" customFormat="1" x14ac:dyDescent="0.3">
      <c r="A49" s="20">
        <v>20</v>
      </c>
      <c r="B49" s="18" t="s">
        <v>108</v>
      </c>
      <c r="C49" s="90"/>
      <c r="D49" s="6" t="s">
        <v>53</v>
      </c>
      <c r="E49" s="6"/>
      <c r="F49" s="143"/>
      <c r="G49" s="7" t="s">
        <v>57</v>
      </c>
      <c r="H49" s="218"/>
      <c r="I49" s="12"/>
      <c r="J49" s="12"/>
      <c r="K49" s="174"/>
      <c r="L49" s="218"/>
      <c r="M49" s="174"/>
      <c r="N49" s="12"/>
      <c r="O49" s="13"/>
      <c r="P49" s="156"/>
      <c r="Q49" s="57"/>
      <c r="R49" s="58"/>
      <c r="S49" s="337"/>
      <c r="T49" s="338"/>
      <c r="U49" s="338"/>
      <c r="V49" s="338"/>
      <c r="W49" s="338"/>
      <c r="X49" s="338"/>
      <c r="Y49" s="338"/>
      <c r="Z49" s="338"/>
      <c r="AA49" s="338"/>
      <c r="AB49" s="338"/>
      <c r="AC49" s="338"/>
      <c r="AD49" s="338"/>
      <c r="AE49" s="338"/>
      <c r="AF49" s="338"/>
      <c r="AG49" s="338"/>
    </row>
    <row r="50" spans="1:33" s="60" customFormat="1" ht="28.8" x14ac:dyDescent="0.3">
      <c r="A50" s="102">
        <v>21</v>
      </c>
      <c r="B50" s="74" t="s">
        <v>109</v>
      </c>
      <c r="C50" s="82" t="s">
        <v>110</v>
      </c>
      <c r="D50" s="98" t="s">
        <v>53</v>
      </c>
      <c r="E50" s="98" t="s">
        <v>33</v>
      </c>
      <c r="F50" s="139">
        <v>43966</v>
      </c>
      <c r="G50" s="127" t="s">
        <v>58</v>
      </c>
      <c r="H50" s="214">
        <v>169</v>
      </c>
      <c r="I50" s="24">
        <v>61.5</v>
      </c>
      <c r="J50" s="24">
        <v>95.7</v>
      </c>
      <c r="K50" s="169">
        <v>92.9</v>
      </c>
      <c r="L50" s="214">
        <v>55</v>
      </c>
      <c r="M50" s="169">
        <v>100</v>
      </c>
      <c r="N50" s="24">
        <v>94.5</v>
      </c>
      <c r="O50" s="22">
        <v>100</v>
      </c>
      <c r="P50" s="126" t="s">
        <v>36</v>
      </c>
      <c r="Q50" s="73"/>
      <c r="R50" s="43"/>
      <c r="S50" s="284"/>
      <c r="T50" s="291"/>
      <c r="U50" s="291"/>
      <c r="V50" s="291"/>
      <c r="W50" s="291"/>
      <c r="X50" s="291"/>
      <c r="Y50" s="291"/>
      <c r="Z50" s="291"/>
      <c r="AA50" s="291"/>
      <c r="AB50" s="291"/>
      <c r="AC50" s="291"/>
      <c r="AD50" s="291"/>
      <c r="AE50" s="291"/>
      <c r="AF50" s="291"/>
      <c r="AG50" s="291"/>
    </row>
    <row r="51" spans="1:33" s="59" customFormat="1" ht="28.8" x14ac:dyDescent="0.3">
      <c r="A51" s="20">
        <v>22</v>
      </c>
      <c r="B51" s="18" t="s">
        <v>111</v>
      </c>
      <c r="C51" s="85" t="s">
        <v>112</v>
      </c>
      <c r="D51" s="6" t="s">
        <v>32</v>
      </c>
      <c r="E51" s="6" t="s">
        <v>113</v>
      </c>
      <c r="F51" s="143"/>
      <c r="G51" s="157" t="s">
        <v>114</v>
      </c>
      <c r="H51" s="218">
        <v>156</v>
      </c>
      <c r="I51" s="12">
        <v>48.3</v>
      </c>
      <c r="J51" s="12"/>
      <c r="K51" s="174">
        <v>100</v>
      </c>
      <c r="L51" s="218">
        <v>225</v>
      </c>
      <c r="M51" s="174">
        <v>99.5</v>
      </c>
      <c r="N51" s="12">
        <v>60.3</v>
      </c>
      <c r="O51" s="13">
        <v>100</v>
      </c>
      <c r="P51" s="156" t="s">
        <v>36</v>
      </c>
      <c r="Q51" s="57"/>
      <c r="R51" s="58"/>
      <c r="S51" s="337"/>
      <c r="T51" s="338"/>
      <c r="U51" s="338"/>
      <c r="V51" s="338"/>
      <c r="W51" s="338"/>
      <c r="X51" s="338"/>
      <c r="Y51" s="338"/>
      <c r="Z51" s="338"/>
      <c r="AA51" s="338"/>
      <c r="AB51" s="338"/>
      <c r="AC51" s="338"/>
      <c r="AD51" s="338"/>
      <c r="AE51" s="338"/>
      <c r="AF51" s="338"/>
      <c r="AG51" s="338"/>
    </row>
    <row r="52" spans="1:33" x14ac:dyDescent="0.3">
      <c r="A52" s="431">
        <v>23</v>
      </c>
      <c r="B52" s="464" t="s">
        <v>115</v>
      </c>
      <c r="C52" s="203" t="s">
        <v>116</v>
      </c>
      <c r="D52" s="483" t="s">
        <v>74</v>
      </c>
      <c r="E52" s="483" t="s">
        <v>33</v>
      </c>
      <c r="F52" s="138">
        <v>44001</v>
      </c>
      <c r="G52" s="131" t="s">
        <v>117</v>
      </c>
      <c r="H52" s="211">
        <v>170</v>
      </c>
      <c r="I52" s="10">
        <v>35.700000000000003</v>
      </c>
      <c r="J52" s="10">
        <v>77.8</v>
      </c>
      <c r="K52" s="167">
        <v>100</v>
      </c>
      <c r="L52" s="211">
        <v>120</v>
      </c>
      <c r="M52" s="167">
        <v>100</v>
      </c>
      <c r="N52" s="458">
        <v>99</v>
      </c>
      <c r="O52" s="461">
        <v>99</v>
      </c>
      <c r="P52" s="491"/>
      <c r="Q52" s="118" t="s">
        <v>37</v>
      </c>
      <c r="R52" s="99" t="s">
        <v>38</v>
      </c>
      <c r="S52" s="296">
        <f t="shared" ref="S52:S54" si="9">++H52*K52/100</f>
        <v>170</v>
      </c>
      <c r="T52" s="284" t="s">
        <v>39</v>
      </c>
      <c r="U52" s="286" t="s">
        <v>40</v>
      </c>
      <c r="V52" s="118" t="s">
        <v>41</v>
      </c>
      <c r="W52" s="291"/>
      <c r="X52" s="99" t="s">
        <v>38</v>
      </c>
      <c r="Y52" s="296">
        <f>++M52*L52/100</f>
        <v>120</v>
      </c>
      <c r="Z52" s="284" t="s">
        <v>42</v>
      </c>
      <c r="AA52" s="284" t="s">
        <v>40</v>
      </c>
      <c r="AB52" s="291"/>
      <c r="AC52" s="291"/>
      <c r="AD52" s="291"/>
      <c r="AE52" s="291"/>
      <c r="AF52" s="291"/>
      <c r="AG52" s="291"/>
    </row>
    <row r="53" spans="1:33" x14ac:dyDescent="0.3">
      <c r="A53" s="432"/>
      <c r="B53" s="465"/>
      <c r="C53" s="203" t="s">
        <v>118</v>
      </c>
      <c r="D53" s="481"/>
      <c r="E53" s="481"/>
      <c r="F53" s="138"/>
      <c r="G53" s="131" t="s">
        <v>119</v>
      </c>
      <c r="H53" s="211">
        <v>39</v>
      </c>
      <c r="I53" s="35" t="s">
        <v>35</v>
      </c>
      <c r="J53" s="35" t="s">
        <v>35</v>
      </c>
      <c r="K53" s="167">
        <v>90</v>
      </c>
      <c r="L53" s="211">
        <v>40</v>
      </c>
      <c r="M53" s="167">
        <v>100</v>
      </c>
      <c r="N53" s="459"/>
      <c r="O53" s="462"/>
      <c r="P53" s="492"/>
      <c r="Q53" s="8"/>
      <c r="R53" s="89">
        <f>SUM(H52:H54)</f>
        <v>455</v>
      </c>
      <c r="S53" s="296">
        <f t="shared" si="9"/>
        <v>35.1</v>
      </c>
      <c r="T53" s="296">
        <f>SUM(S52:S54)</f>
        <v>445.51580000000001</v>
      </c>
      <c r="U53" s="327">
        <f>++T53/R53*100</f>
        <v>97.915560439560451</v>
      </c>
      <c r="V53" s="291"/>
      <c r="W53" s="291"/>
      <c r="X53" s="89">
        <f>SUM(L52:L54)</f>
        <v>242</v>
      </c>
      <c r="Y53" s="296">
        <f t="shared" ref="Y53:Y54" si="10">++M53*L53/100</f>
        <v>40</v>
      </c>
      <c r="Z53" s="296">
        <f>SUM(Y52:Y54)</f>
        <v>242</v>
      </c>
      <c r="AA53" s="297">
        <f>++Z53/X53*100</f>
        <v>100</v>
      </c>
      <c r="AB53" s="291"/>
      <c r="AC53" s="291"/>
      <c r="AD53" s="291"/>
      <c r="AE53" s="291"/>
      <c r="AF53" s="291"/>
      <c r="AG53" s="291"/>
    </row>
    <row r="54" spans="1:33" x14ac:dyDescent="0.3">
      <c r="A54" s="433"/>
      <c r="B54" s="466"/>
      <c r="C54" s="203" t="s">
        <v>120</v>
      </c>
      <c r="D54" s="482"/>
      <c r="E54" s="482"/>
      <c r="F54" s="138">
        <v>44013</v>
      </c>
      <c r="G54" s="131" t="s">
        <v>121</v>
      </c>
      <c r="H54" s="211">
        <v>246</v>
      </c>
      <c r="I54" s="10">
        <v>46.55</v>
      </c>
      <c r="J54" s="10">
        <v>85.96</v>
      </c>
      <c r="K54" s="167">
        <v>97.73</v>
      </c>
      <c r="L54" s="211">
        <v>82</v>
      </c>
      <c r="M54" s="167">
        <v>100</v>
      </c>
      <c r="N54" s="460"/>
      <c r="O54" s="463"/>
      <c r="P54" s="493"/>
      <c r="Q54" s="152"/>
      <c r="R54" s="43"/>
      <c r="S54" s="296">
        <f t="shared" si="9"/>
        <v>240.41580000000002</v>
      </c>
      <c r="T54" s="291"/>
      <c r="U54" s="292"/>
      <c r="V54" s="291"/>
      <c r="W54" s="291"/>
      <c r="X54" s="43"/>
      <c r="Y54" s="296">
        <f t="shared" si="10"/>
        <v>82</v>
      </c>
      <c r="Z54" s="291"/>
      <c r="AA54" s="291"/>
      <c r="AB54" s="291"/>
      <c r="AC54" s="291"/>
      <c r="AD54" s="291"/>
      <c r="AE54" s="291"/>
      <c r="AF54" s="291"/>
      <c r="AG54" s="291"/>
    </row>
    <row r="55" spans="1:33" s="59" customFormat="1" x14ac:dyDescent="0.3">
      <c r="A55" s="19">
        <v>24</v>
      </c>
      <c r="B55" s="18" t="s">
        <v>122</v>
      </c>
      <c r="C55" s="85" t="s">
        <v>123</v>
      </c>
      <c r="D55" s="6" t="s">
        <v>32</v>
      </c>
      <c r="E55" s="6" t="s">
        <v>67</v>
      </c>
      <c r="F55" s="144" t="s">
        <v>124</v>
      </c>
      <c r="G55" s="7" t="s">
        <v>125</v>
      </c>
      <c r="H55" s="218">
        <v>100</v>
      </c>
      <c r="I55" s="12">
        <v>24.1</v>
      </c>
      <c r="J55" s="12">
        <v>91</v>
      </c>
      <c r="K55" s="175">
        <v>100</v>
      </c>
      <c r="L55" s="218">
        <v>102</v>
      </c>
      <c r="M55" s="174">
        <v>98</v>
      </c>
      <c r="N55" s="12">
        <v>87.8</v>
      </c>
      <c r="O55" s="13">
        <v>99</v>
      </c>
      <c r="P55" s="156" t="s">
        <v>36</v>
      </c>
      <c r="Q55" s="57"/>
      <c r="R55" s="58"/>
      <c r="S55" s="337"/>
      <c r="T55" s="338"/>
      <c r="U55" s="338"/>
      <c r="V55" s="338"/>
      <c r="W55" s="338"/>
      <c r="X55" s="338"/>
      <c r="Y55" s="338"/>
      <c r="Z55" s="338"/>
      <c r="AA55" s="338"/>
      <c r="AB55" s="338"/>
      <c r="AC55" s="338"/>
      <c r="AD55" s="338"/>
      <c r="AE55" s="338"/>
      <c r="AF55" s="338"/>
      <c r="AG55" s="338"/>
    </row>
    <row r="56" spans="1:33" s="64" customFormat="1" x14ac:dyDescent="0.3">
      <c r="A56" s="39">
        <v>25</v>
      </c>
      <c r="B56" s="17" t="s">
        <v>126</v>
      </c>
      <c r="C56" s="86" t="s">
        <v>127</v>
      </c>
      <c r="D56" s="4" t="s">
        <v>53</v>
      </c>
      <c r="E56" s="4" t="s">
        <v>128</v>
      </c>
      <c r="F56" s="145">
        <v>44005</v>
      </c>
      <c r="G56" s="5" t="s">
        <v>129</v>
      </c>
      <c r="H56" s="216">
        <v>83</v>
      </c>
      <c r="I56" s="11">
        <v>37.5</v>
      </c>
      <c r="J56" s="11">
        <v>82.9</v>
      </c>
      <c r="K56" s="172">
        <v>100</v>
      </c>
      <c r="L56" s="216">
        <v>185</v>
      </c>
      <c r="M56" s="172">
        <v>98.92</v>
      </c>
      <c r="N56" s="11">
        <v>83</v>
      </c>
      <c r="O56" s="61">
        <v>98</v>
      </c>
      <c r="P56" s="154" t="s">
        <v>36</v>
      </c>
      <c r="Q56" s="62"/>
      <c r="R56" s="63"/>
      <c r="S56" s="284"/>
      <c r="T56" s="318"/>
      <c r="U56" s="318"/>
      <c r="V56" s="318"/>
      <c r="W56" s="318"/>
      <c r="X56" s="318"/>
      <c r="Y56" s="318"/>
      <c r="Z56" s="318"/>
      <c r="AA56" s="318"/>
      <c r="AB56" s="318"/>
      <c r="AC56" s="318"/>
      <c r="AD56" s="318"/>
      <c r="AE56" s="318"/>
      <c r="AF56" s="318"/>
      <c r="AG56" s="318"/>
    </row>
    <row r="57" spans="1:33" s="59" customFormat="1" x14ac:dyDescent="0.3">
      <c r="A57" s="39">
        <v>26</v>
      </c>
      <c r="B57" s="18" t="s">
        <v>130</v>
      </c>
      <c r="C57" s="87" t="s">
        <v>131</v>
      </c>
      <c r="D57" s="337" t="s">
        <v>53</v>
      </c>
      <c r="E57" s="6" t="s">
        <v>67</v>
      </c>
      <c r="F57" s="143">
        <v>43970</v>
      </c>
      <c r="G57" s="133" t="s">
        <v>55</v>
      </c>
      <c r="H57" s="218">
        <v>223</v>
      </c>
      <c r="I57" s="12">
        <v>30.2</v>
      </c>
      <c r="J57" s="12">
        <v>67.3</v>
      </c>
      <c r="K57" s="174">
        <v>90.5</v>
      </c>
      <c r="L57" s="218">
        <v>113</v>
      </c>
      <c r="M57" s="174">
        <v>96.46</v>
      </c>
      <c r="N57" s="342">
        <v>100</v>
      </c>
      <c r="O57" s="343">
        <v>98.7</v>
      </c>
      <c r="P57" s="156" t="s">
        <v>36</v>
      </c>
      <c r="Q57" s="57"/>
      <c r="R57" s="58"/>
      <c r="S57" s="337"/>
      <c r="T57" s="338"/>
      <c r="U57" s="338"/>
      <c r="V57" s="338"/>
      <c r="W57" s="338"/>
      <c r="X57" s="338"/>
      <c r="Y57" s="338"/>
      <c r="Z57" s="338"/>
      <c r="AA57" s="338"/>
      <c r="AB57" s="338"/>
      <c r="AC57" s="338"/>
      <c r="AD57" s="338"/>
      <c r="AE57" s="338"/>
      <c r="AF57" s="338"/>
      <c r="AG57" s="338"/>
    </row>
    <row r="58" spans="1:33" s="64" customFormat="1" x14ac:dyDescent="0.3">
      <c r="A58" s="19">
        <v>27</v>
      </c>
      <c r="B58" s="17" t="s">
        <v>132</v>
      </c>
      <c r="C58" s="108" t="s">
        <v>133</v>
      </c>
      <c r="D58" s="4" t="s">
        <v>32</v>
      </c>
      <c r="E58" s="4" t="s">
        <v>46</v>
      </c>
      <c r="F58" s="145">
        <v>43970</v>
      </c>
      <c r="G58" s="5" t="s">
        <v>56</v>
      </c>
      <c r="H58" s="216">
        <v>153</v>
      </c>
      <c r="I58" s="344">
        <v>37.799999999999997</v>
      </c>
      <c r="J58" s="344">
        <v>73.099999999999994</v>
      </c>
      <c r="K58" s="345">
        <v>94.7</v>
      </c>
      <c r="L58" s="219">
        <v>103</v>
      </c>
      <c r="M58" s="345">
        <v>95.1</v>
      </c>
      <c r="N58" s="344">
        <v>91</v>
      </c>
      <c r="O58" s="346">
        <v>99</v>
      </c>
      <c r="P58" s="154" t="s">
        <v>36</v>
      </c>
      <c r="Q58" s="62"/>
      <c r="R58" s="63"/>
      <c r="S58" s="317"/>
      <c r="T58" s="318"/>
      <c r="U58" s="318"/>
      <c r="V58" s="318"/>
      <c r="W58" s="318"/>
      <c r="X58" s="318"/>
      <c r="Y58" s="318"/>
      <c r="Z58" s="318"/>
      <c r="AA58" s="318"/>
      <c r="AB58" s="318"/>
      <c r="AC58" s="318"/>
      <c r="AD58" s="318"/>
      <c r="AE58" s="318"/>
      <c r="AF58" s="318"/>
      <c r="AG58" s="318"/>
    </row>
    <row r="59" spans="1:33" s="48" customFormat="1" x14ac:dyDescent="0.3">
      <c r="A59" s="473">
        <v>28</v>
      </c>
      <c r="B59" s="450" t="s">
        <v>51</v>
      </c>
      <c r="C59" s="521" t="s">
        <v>134</v>
      </c>
      <c r="D59" s="440" t="s">
        <v>53</v>
      </c>
      <c r="E59" s="440" t="s">
        <v>67</v>
      </c>
      <c r="F59" s="141">
        <v>43966</v>
      </c>
      <c r="G59" s="134" t="s">
        <v>58</v>
      </c>
      <c r="H59" s="215">
        <v>170</v>
      </c>
      <c r="I59" s="347">
        <v>55.8</v>
      </c>
      <c r="J59" s="347">
        <v>90.5</v>
      </c>
      <c r="K59" s="348">
        <v>80.3</v>
      </c>
      <c r="L59" s="220">
        <v>56</v>
      </c>
      <c r="M59" s="348">
        <v>98.2</v>
      </c>
      <c r="N59" s="347"/>
      <c r="O59" s="349"/>
      <c r="P59" s="496" t="s">
        <v>36</v>
      </c>
      <c r="Q59" s="116" t="s">
        <v>37</v>
      </c>
      <c r="R59" s="105" t="s">
        <v>38</v>
      </c>
      <c r="S59" s="308">
        <f t="shared" ref="S59:S61" si="11">++H59*K59/100</f>
        <v>136.51</v>
      </c>
      <c r="T59" s="312" t="s">
        <v>39</v>
      </c>
      <c r="U59" s="312" t="s">
        <v>40</v>
      </c>
      <c r="V59" s="117" t="s">
        <v>41</v>
      </c>
      <c r="W59" s="310"/>
      <c r="X59" s="105" t="s">
        <v>38</v>
      </c>
      <c r="Y59" s="308">
        <f>++L59*M59/100</f>
        <v>54.991999999999997</v>
      </c>
      <c r="Z59" s="312" t="s">
        <v>42</v>
      </c>
      <c r="AA59" s="312" t="s">
        <v>40</v>
      </c>
      <c r="AB59" s="310"/>
      <c r="AC59" s="310"/>
      <c r="AD59" s="310"/>
      <c r="AE59" s="310"/>
      <c r="AF59" s="310"/>
      <c r="AG59" s="310"/>
    </row>
    <row r="60" spans="1:33" s="48" customFormat="1" x14ac:dyDescent="0.3">
      <c r="A60" s="474"/>
      <c r="B60" s="537"/>
      <c r="C60" s="522"/>
      <c r="D60" s="441"/>
      <c r="E60" s="441"/>
      <c r="F60" s="141">
        <v>44043</v>
      </c>
      <c r="G60" s="134" t="s">
        <v>56</v>
      </c>
      <c r="H60" s="215">
        <v>223</v>
      </c>
      <c r="I60" s="347">
        <v>30.2</v>
      </c>
      <c r="J60" s="347">
        <v>71.400000000000006</v>
      </c>
      <c r="K60" s="348">
        <v>95.2</v>
      </c>
      <c r="L60" s="220">
        <v>113</v>
      </c>
      <c r="M60" s="348">
        <v>94.7</v>
      </c>
      <c r="N60" s="347"/>
      <c r="O60" s="349"/>
      <c r="P60" s="497"/>
      <c r="Q60" s="116"/>
      <c r="R60" s="92">
        <f>SUM(H59:H61)</f>
        <v>530</v>
      </c>
      <c r="S60" s="308">
        <f t="shared" si="11"/>
        <v>212.29600000000002</v>
      </c>
      <c r="T60" s="308">
        <f>SUM(S59:S61)</f>
        <v>473.20200000000006</v>
      </c>
      <c r="U60" s="311">
        <f>++T60/R60*100</f>
        <v>89.283396226415107</v>
      </c>
      <c r="V60" s="117"/>
      <c r="W60" s="310"/>
      <c r="X60" s="92">
        <f>SUM(L59:L61)</f>
        <v>310</v>
      </c>
      <c r="Y60" s="308">
        <f>++L60*M60/100</f>
        <v>107.01100000000001</v>
      </c>
      <c r="Z60" s="308">
        <f>SUM(Y59:Y61)</f>
        <v>298.06799999999998</v>
      </c>
      <c r="AA60" s="311">
        <f>++Z60/X60*100</f>
        <v>96.150967741935474</v>
      </c>
      <c r="AB60" s="310"/>
      <c r="AC60" s="310"/>
      <c r="AD60" s="310"/>
      <c r="AE60" s="310"/>
      <c r="AF60" s="310"/>
      <c r="AG60" s="310"/>
    </row>
    <row r="61" spans="1:33" s="48" customFormat="1" x14ac:dyDescent="0.3">
      <c r="A61" s="475"/>
      <c r="B61" s="451"/>
      <c r="C61" s="523"/>
      <c r="D61" s="442"/>
      <c r="E61" s="442"/>
      <c r="F61" s="141">
        <v>43999</v>
      </c>
      <c r="G61" s="130" t="s">
        <v>88</v>
      </c>
      <c r="H61" s="215">
        <v>137</v>
      </c>
      <c r="I61" s="347">
        <v>17.399999999999999</v>
      </c>
      <c r="J61" s="347">
        <v>70.400000000000006</v>
      </c>
      <c r="K61" s="348">
        <v>90.8</v>
      </c>
      <c r="L61" s="220">
        <v>141</v>
      </c>
      <c r="M61" s="348">
        <v>96.5</v>
      </c>
      <c r="N61" s="347"/>
      <c r="O61" s="349"/>
      <c r="P61" s="498"/>
      <c r="Q61" s="75"/>
      <c r="R61" s="310"/>
      <c r="S61" s="308">
        <f t="shared" si="11"/>
        <v>124.396</v>
      </c>
      <c r="T61" s="310"/>
      <c r="U61" s="310"/>
      <c r="V61" s="350"/>
      <c r="W61" s="310"/>
      <c r="X61" s="322"/>
      <c r="Y61" s="316">
        <f>++L61*M61/100</f>
        <v>136.065</v>
      </c>
      <c r="Z61" s="322"/>
      <c r="AA61" s="322"/>
      <c r="AB61" s="310"/>
      <c r="AC61" s="310"/>
      <c r="AD61" s="310"/>
      <c r="AE61" s="310"/>
      <c r="AF61" s="310"/>
      <c r="AG61" s="310"/>
    </row>
    <row r="62" spans="1:33" s="64" customFormat="1" x14ac:dyDescent="0.3">
      <c r="A62" s="65">
        <v>29</v>
      </c>
      <c r="B62" s="17" t="s">
        <v>135</v>
      </c>
      <c r="C62" s="91" t="s">
        <v>136</v>
      </c>
      <c r="D62" s="4" t="s">
        <v>32</v>
      </c>
      <c r="E62" s="4"/>
      <c r="F62" s="145">
        <v>43966</v>
      </c>
      <c r="G62" s="135" t="s">
        <v>58</v>
      </c>
      <c r="H62" s="216">
        <v>170</v>
      </c>
      <c r="I62" s="11">
        <v>35</v>
      </c>
      <c r="J62" s="11">
        <v>88.9</v>
      </c>
      <c r="K62" s="172">
        <v>78.8</v>
      </c>
      <c r="L62" s="216">
        <v>54</v>
      </c>
      <c r="M62" s="172">
        <v>100</v>
      </c>
      <c r="N62" s="471" t="s">
        <v>137</v>
      </c>
      <c r="O62" s="472"/>
      <c r="P62" s="154" t="s">
        <v>36</v>
      </c>
      <c r="Q62" s="62"/>
      <c r="R62" s="318"/>
      <c r="S62" s="317"/>
      <c r="T62" s="318"/>
      <c r="U62" s="318"/>
      <c r="V62" s="351"/>
      <c r="W62" s="318"/>
      <c r="X62" s="319"/>
      <c r="Y62" s="319"/>
      <c r="Z62" s="319"/>
      <c r="AA62" s="319"/>
      <c r="AB62" s="318"/>
      <c r="AC62" s="318"/>
      <c r="AD62" s="318"/>
      <c r="AE62" s="318"/>
      <c r="AF62" s="318"/>
      <c r="AG62" s="318"/>
    </row>
    <row r="63" spans="1:33" s="59" customFormat="1" ht="28.8" x14ac:dyDescent="0.3">
      <c r="A63" s="39">
        <v>30</v>
      </c>
      <c r="B63" s="187" t="s">
        <v>138</v>
      </c>
      <c r="C63" s="120" t="s">
        <v>139</v>
      </c>
      <c r="D63" s="337" t="s">
        <v>32</v>
      </c>
      <c r="E63" s="337" t="s">
        <v>46</v>
      </c>
      <c r="F63" s="352">
        <v>44123</v>
      </c>
      <c r="G63" s="353" t="s">
        <v>140</v>
      </c>
      <c r="H63" s="218">
        <v>81</v>
      </c>
      <c r="I63" s="12"/>
      <c r="J63" s="12"/>
      <c r="K63" s="174">
        <v>97</v>
      </c>
      <c r="L63" s="218">
        <v>85</v>
      </c>
      <c r="M63" s="174">
        <v>96.5</v>
      </c>
      <c r="N63" s="342">
        <v>100</v>
      </c>
      <c r="O63" s="343">
        <v>100</v>
      </c>
      <c r="P63" s="156" t="s">
        <v>36</v>
      </c>
      <c r="Q63" s="354"/>
      <c r="R63" s="338"/>
      <c r="S63" s="337"/>
      <c r="T63" s="338"/>
      <c r="U63" s="338"/>
      <c r="V63" s="338"/>
      <c r="W63" s="338"/>
      <c r="X63" s="338"/>
      <c r="Y63" s="338"/>
      <c r="Z63" s="338"/>
      <c r="AA63" s="338"/>
      <c r="AB63" s="338"/>
      <c r="AC63" s="338"/>
      <c r="AD63" s="338"/>
      <c r="AE63" s="338"/>
      <c r="AF63" s="338"/>
      <c r="AG63" s="338"/>
    </row>
    <row r="64" spans="1:33" s="50" customFormat="1" x14ac:dyDescent="0.3">
      <c r="A64" s="38">
        <v>31</v>
      </c>
      <c r="B64" s="325" t="s">
        <v>141</v>
      </c>
      <c r="C64" s="355" t="s">
        <v>142</v>
      </c>
      <c r="D64" s="303" t="s">
        <v>53</v>
      </c>
      <c r="E64" s="356" t="s">
        <v>143</v>
      </c>
      <c r="F64" s="357"/>
      <c r="G64" s="339" t="s">
        <v>144</v>
      </c>
      <c r="H64" s="214"/>
      <c r="I64" s="24"/>
      <c r="J64" s="24"/>
      <c r="K64" s="169"/>
      <c r="L64" s="214"/>
      <c r="M64" s="169"/>
      <c r="N64" s="358">
        <v>98</v>
      </c>
      <c r="O64" s="323">
        <v>98</v>
      </c>
      <c r="P64" s="154" t="s">
        <v>36</v>
      </c>
      <c r="Q64" s="326"/>
      <c r="R64" s="304"/>
      <c r="S64" s="303"/>
      <c r="T64" s="304"/>
      <c r="U64" s="304"/>
      <c r="V64" s="304"/>
      <c r="W64" s="304"/>
      <c r="X64" s="304"/>
      <c r="Y64" s="304"/>
      <c r="Z64" s="304"/>
      <c r="AA64" s="304"/>
      <c r="AB64" s="304"/>
      <c r="AC64" s="304"/>
      <c r="AD64" s="304"/>
      <c r="AE64" s="304"/>
      <c r="AF64" s="304"/>
      <c r="AG64" s="304"/>
    </row>
    <row r="65" spans="1:27" s="46" customFormat="1" x14ac:dyDescent="0.3">
      <c r="A65" s="25">
        <v>32</v>
      </c>
      <c r="B65" s="305" t="s">
        <v>145</v>
      </c>
      <c r="C65" s="359" t="s">
        <v>146</v>
      </c>
      <c r="D65" s="301" t="s">
        <v>32</v>
      </c>
      <c r="E65" s="301" t="s">
        <v>46</v>
      </c>
      <c r="F65" s="333"/>
      <c r="G65" s="307" t="s">
        <v>50</v>
      </c>
      <c r="H65" s="213"/>
      <c r="I65" s="100"/>
      <c r="J65" s="100"/>
      <c r="K65" s="168"/>
      <c r="L65" s="213"/>
      <c r="M65" s="168"/>
      <c r="N65" s="360">
        <v>100</v>
      </c>
      <c r="O65" s="361">
        <v>100</v>
      </c>
      <c r="P65" s="156" t="s">
        <v>36</v>
      </c>
      <c r="Q65" s="362"/>
      <c r="R65" s="302"/>
      <c r="S65" s="301"/>
      <c r="T65" s="302"/>
      <c r="U65" s="302"/>
      <c r="V65" s="302"/>
      <c r="W65" s="302"/>
      <c r="X65" s="302"/>
      <c r="Y65" s="302"/>
      <c r="Z65" s="302"/>
      <c r="AA65" s="302"/>
    </row>
    <row r="66" spans="1:27" s="64" customFormat="1" x14ac:dyDescent="0.3">
      <c r="A66" s="39">
        <v>33</v>
      </c>
      <c r="B66" s="363" t="s">
        <v>89</v>
      </c>
      <c r="C66" s="108" t="s">
        <v>147</v>
      </c>
      <c r="D66" s="317" t="s">
        <v>32</v>
      </c>
      <c r="E66" s="317" t="s">
        <v>46</v>
      </c>
      <c r="F66" s="364">
        <v>44046</v>
      </c>
      <c r="G66" s="365" t="s">
        <v>88</v>
      </c>
      <c r="H66" s="216">
        <v>138</v>
      </c>
      <c r="I66" s="11">
        <v>34.29</v>
      </c>
      <c r="J66" s="11">
        <v>80</v>
      </c>
      <c r="K66" s="172">
        <v>100</v>
      </c>
      <c r="L66" s="216">
        <v>76</v>
      </c>
      <c r="M66" s="172">
        <v>98.7</v>
      </c>
      <c r="N66" s="344">
        <v>95.8</v>
      </c>
      <c r="O66" s="346">
        <v>94</v>
      </c>
      <c r="P66" s="154" t="s">
        <v>36</v>
      </c>
      <c r="Q66" s="366"/>
      <c r="R66" s="318"/>
      <c r="S66" s="317"/>
      <c r="T66" s="318"/>
      <c r="U66" s="318"/>
      <c r="V66" s="318"/>
      <c r="W66" s="318"/>
      <c r="X66" s="318"/>
      <c r="Y66" s="318"/>
      <c r="Z66" s="318"/>
      <c r="AA66" s="318"/>
    </row>
    <row r="67" spans="1:27" s="59" customFormat="1" x14ac:dyDescent="0.3">
      <c r="A67" s="39">
        <v>34</v>
      </c>
      <c r="B67" s="367" t="s">
        <v>148</v>
      </c>
      <c r="C67" s="368" t="s">
        <v>149</v>
      </c>
      <c r="D67" s="337" t="s">
        <v>150</v>
      </c>
      <c r="E67" s="337" t="s">
        <v>46</v>
      </c>
      <c r="F67" s="369">
        <v>44085</v>
      </c>
      <c r="G67" s="353" t="s">
        <v>129</v>
      </c>
      <c r="H67" s="218">
        <v>118</v>
      </c>
      <c r="I67" s="12">
        <v>26.79</v>
      </c>
      <c r="J67" s="12">
        <v>81.25</v>
      </c>
      <c r="K67" s="174">
        <v>100</v>
      </c>
      <c r="L67" s="218">
        <v>180</v>
      </c>
      <c r="M67" s="174">
        <v>99.44</v>
      </c>
      <c r="N67" s="342">
        <v>96.6</v>
      </c>
      <c r="O67" s="343">
        <v>99.9</v>
      </c>
      <c r="P67" s="156" t="s">
        <v>36</v>
      </c>
      <c r="Q67" s="354"/>
      <c r="R67" s="338"/>
      <c r="S67" s="370"/>
      <c r="T67" s="338"/>
      <c r="U67" s="338"/>
      <c r="V67" s="338"/>
      <c r="W67" s="338"/>
      <c r="X67" s="338"/>
      <c r="Y67" s="338"/>
      <c r="Z67" s="338"/>
      <c r="AA67" s="338"/>
    </row>
    <row r="68" spans="1:27" s="64" customFormat="1" x14ac:dyDescent="0.3">
      <c r="A68" s="9">
        <v>35</v>
      </c>
      <c r="B68" s="363" t="s">
        <v>151</v>
      </c>
      <c r="C68" s="371" t="s">
        <v>152</v>
      </c>
      <c r="D68" s="317" t="s">
        <v>32</v>
      </c>
      <c r="E68" s="317" t="s">
        <v>46</v>
      </c>
      <c r="F68" s="364"/>
      <c r="G68" s="365" t="s">
        <v>50</v>
      </c>
      <c r="H68" s="216"/>
      <c r="I68" s="11"/>
      <c r="J68" s="11"/>
      <c r="K68" s="172"/>
      <c r="L68" s="216"/>
      <c r="M68" s="172"/>
      <c r="N68" s="344">
        <v>94.4</v>
      </c>
      <c r="O68" s="346">
        <v>98</v>
      </c>
      <c r="P68" s="154" t="s">
        <v>36</v>
      </c>
      <c r="Q68" s="366"/>
      <c r="R68" s="318"/>
      <c r="S68" s="372"/>
      <c r="T68" s="318"/>
      <c r="U68" s="318"/>
      <c r="V68" s="318"/>
      <c r="W68" s="318"/>
      <c r="X68" s="318"/>
      <c r="Y68" s="318"/>
      <c r="Z68" s="318"/>
      <c r="AA68" s="318"/>
    </row>
    <row r="69" spans="1:27" s="59" customFormat="1" x14ac:dyDescent="0.3">
      <c r="A69" s="39">
        <v>36</v>
      </c>
      <c r="B69" s="367" t="s">
        <v>89</v>
      </c>
      <c r="C69" s="368" t="s">
        <v>153</v>
      </c>
      <c r="D69" s="337" t="s">
        <v>91</v>
      </c>
      <c r="E69" s="337"/>
      <c r="F69" s="369">
        <v>44109</v>
      </c>
      <c r="G69" s="353" t="s">
        <v>129</v>
      </c>
      <c r="H69" s="218">
        <v>143</v>
      </c>
      <c r="I69" s="12">
        <v>30</v>
      </c>
      <c r="J69" s="12">
        <v>47.5</v>
      </c>
      <c r="K69" s="174">
        <v>97.37</v>
      </c>
      <c r="L69" s="218">
        <v>187</v>
      </c>
      <c r="M69" s="174">
        <v>98.93</v>
      </c>
      <c r="N69" s="535" t="s">
        <v>137</v>
      </c>
      <c r="O69" s="536"/>
      <c r="P69" s="373"/>
      <c r="Q69" s="354"/>
      <c r="R69" s="338"/>
      <c r="S69" s="337"/>
      <c r="T69" s="338"/>
      <c r="U69" s="338"/>
      <c r="V69" s="338"/>
      <c r="W69" s="338"/>
      <c r="X69" s="338"/>
      <c r="Y69" s="338"/>
      <c r="Z69" s="338"/>
      <c r="AA69" s="338"/>
    </row>
    <row r="70" spans="1:27" x14ac:dyDescent="0.3">
      <c r="A70" s="511">
        <v>37</v>
      </c>
      <c r="B70" s="538" t="s">
        <v>154</v>
      </c>
      <c r="C70" s="544" t="s">
        <v>155</v>
      </c>
      <c r="D70" s="541" t="s">
        <v>53</v>
      </c>
      <c r="E70" s="541" t="s">
        <v>33</v>
      </c>
      <c r="F70" s="285">
        <v>43947</v>
      </c>
      <c r="G70" s="148" t="s">
        <v>57</v>
      </c>
      <c r="H70" s="211">
        <v>60</v>
      </c>
      <c r="I70" s="10">
        <v>27</v>
      </c>
      <c r="J70" s="10">
        <v>100</v>
      </c>
      <c r="K70" s="167">
        <v>100</v>
      </c>
      <c r="L70" s="221" t="s">
        <v>35</v>
      </c>
      <c r="M70" s="167" t="s">
        <v>46</v>
      </c>
      <c r="N70" s="532">
        <v>98.6</v>
      </c>
      <c r="O70" s="446">
        <v>92</v>
      </c>
      <c r="P70" s="491" t="s">
        <v>36</v>
      </c>
      <c r="Q70" s="118" t="s">
        <v>37</v>
      </c>
      <c r="R70" s="99" t="s">
        <v>38</v>
      </c>
      <c r="S70" s="296">
        <f>++H70*K70/100</f>
        <v>60</v>
      </c>
      <c r="T70" s="284" t="s">
        <v>39</v>
      </c>
      <c r="U70" s="284" t="s">
        <v>40</v>
      </c>
      <c r="V70" s="119" t="s">
        <v>41</v>
      </c>
      <c r="W70" s="291"/>
      <c r="X70" s="99" t="s">
        <v>38</v>
      </c>
      <c r="Y70" s="291"/>
      <c r="Z70" s="284" t="s">
        <v>42</v>
      </c>
      <c r="AA70" s="284" t="s">
        <v>40</v>
      </c>
    </row>
    <row r="71" spans="1:27" x14ac:dyDescent="0.3">
      <c r="A71" s="543"/>
      <c r="B71" s="539"/>
      <c r="C71" s="545"/>
      <c r="D71" s="547"/>
      <c r="E71" s="547"/>
      <c r="F71" s="285">
        <v>43944</v>
      </c>
      <c r="G71" s="122" t="s">
        <v>43</v>
      </c>
      <c r="H71" s="211">
        <v>128</v>
      </c>
      <c r="I71" s="10">
        <v>65.5</v>
      </c>
      <c r="J71" s="10">
        <v>87.09</v>
      </c>
      <c r="K71" s="167">
        <v>93.93</v>
      </c>
      <c r="L71" s="211">
        <v>72</v>
      </c>
      <c r="M71" s="167">
        <v>86.1</v>
      </c>
      <c r="N71" s="533"/>
      <c r="O71" s="548"/>
      <c r="P71" s="492"/>
      <c r="Q71" s="8"/>
      <c r="R71" s="89">
        <f>SUM(H70:H73)</f>
        <v>357</v>
      </c>
      <c r="S71" s="296">
        <f>++H71*K71/100</f>
        <v>120.2304</v>
      </c>
      <c r="T71" s="296">
        <f>SUM(S70:S73)</f>
        <v>321.85239999999999</v>
      </c>
      <c r="U71" s="327">
        <f>++T71/R71*100</f>
        <v>90.15473389355742</v>
      </c>
      <c r="V71" s="291"/>
      <c r="W71" s="291"/>
      <c r="X71" s="89">
        <f>SUM(L70:L73)</f>
        <v>231</v>
      </c>
      <c r="Y71" s="296">
        <f>++L71*M71/100</f>
        <v>61.991999999999997</v>
      </c>
      <c r="Z71" s="296">
        <f>SUM(Y70:Y73)</f>
        <v>189.02199999999999</v>
      </c>
      <c r="AA71" s="297">
        <f>++Z71/X71*100</f>
        <v>81.827705627705626</v>
      </c>
    </row>
    <row r="72" spans="1:27" x14ac:dyDescent="0.3">
      <c r="A72" s="543"/>
      <c r="B72" s="539"/>
      <c r="C72" s="545"/>
      <c r="D72" s="547"/>
      <c r="E72" s="547"/>
      <c r="F72" s="285">
        <v>43970</v>
      </c>
      <c r="G72" s="122" t="s">
        <v>56</v>
      </c>
      <c r="H72" s="221" t="s">
        <v>35</v>
      </c>
      <c r="I72" s="10" t="s">
        <v>46</v>
      </c>
      <c r="J72" s="10" t="s">
        <v>46</v>
      </c>
      <c r="K72" s="167" t="s">
        <v>46</v>
      </c>
      <c r="L72" s="211">
        <v>103</v>
      </c>
      <c r="M72" s="167">
        <v>73.8</v>
      </c>
      <c r="N72" s="533"/>
      <c r="O72" s="548"/>
      <c r="P72" s="492"/>
      <c r="Q72" s="8"/>
      <c r="R72" s="99"/>
      <c r="S72" s="296"/>
      <c r="T72" s="284"/>
      <c r="U72" s="284"/>
      <c r="V72" s="298"/>
      <c r="W72" s="291"/>
      <c r="X72" s="99"/>
      <c r="Y72" s="296">
        <f>++L72*M72/100</f>
        <v>76.013999999999996</v>
      </c>
      <c r="Z72" s="284"/>
      <c r="AA72" s="284"/>
    </row>
    <row r="73" spans="1:27" s="60" customFormat="1" x14ac:dyDescent="0.3">
      <c r="A73" s="512"/>
      <c r="B73" s="540"/>
      <c r="C73" s="546"/>
      <c r="D73" s="542"/>
      <c r="E73" s="542"/>
      <c r="F73" s="375">
        <v>44061</v>
      </c>
      <c r="G73" s="121" t="s">
        <v>64</v>
      </c>
      <c r="H73" s="165">
        <v>169</v>
      </c>
      <c r="I73" s="376">
        <v>60.4</v>
      </c>
      <c r="J73" s="376">
        <v>95.2</v>
      </c>
      <c r="K73" s="377">
        <v>83.8</v>
      </c>
      <c r="L73" s="165">
        <v>56</v>
      </c>
      <c r="M73" s="177">
        <v>91.1</v>
      </c>
      <c r="N73" s="534"/>
      <c r="O73" s="447"/>
      <c r="P73" s="493"/>
      <c r="Q73" s="107"/>
      <c r="R73" s="319"/>
      <c r="S73" s="296">
        <f t="shared" ref="S73" si="12">++H73*K73/100</f>
        <v>141.62199999999999</v>
      </c>
      <c r="T73" s="319"/>
      <c r="U73" s="319"/>
      <c r="V73" s="378"/>
      <c r="W73" s="319"/>
      <c r="X73" s="319"/>
      <c r="Y73" s="296">
        <f t="shared" ref="Y73" si="13">++L73*M73/100</f>
        <v>51.015999999999991</v>
      </c>
      <c r="Z73" s="319"/>
      <c r="AA73" s="319"/>
    </row>
    <row r="74" spans="1:27" s="59" customFormat="1" x14ac:dyDescent="0.3">
      <c r="A74" s="39">
        <v>38</v>
      </c>
      <c r="B74" s="367" t="s">
        <v>156</v>
      </c>
      <c r="C74" s="120" t="s">
        <v>157</v>
      </c>
      <c r="D74" s="337" t="s">
        <v>74</v>
      </c>
      <c r="E74" s="337" t="s">
        <v>33</v>
      </c>
      <c r="F74" s="369">
        <v>44076</v>
      </c>
      <c r="G74" s="353" t="s">
        <v>158</v>
      </c>
      <c r="H74" s="218">
        <v>130</v>
      </c>
      <c r="I74" s="12">
        <v>34</v>
      </c>
      <c r="J74" s="12">
        <v>77.78</v>
      </c>
      <c r="K74" s="174">
        <v>100</v>
      </c>
      <c r="L74" s="218">
        <v>49</v>
      </c>
      <c r="M74" s="174">
        <v>100</v>
      </c>
      <c r="N74" s="342">
        <v>100</v>
      </c>
      <c r="O74" s="343">
        <v>99.8</v>
      </c>
      <c r="P74" s="156" t="s">
        <v>36</v>
      </c>
      <c r="Q74" s="354"/>
      <c r="R74" s="338"/>
      <c r="S74" s="337"/>
      <c r="T74" s="338"/>
      <c r="U74" s="338"/>
      <c r="V74" s="338"/>
      <c r="W74" s="338"/>
      <c r="X74" s="58"/>
      <c r="Y74" s="379"/>
      <c r="Z74" s="338"/>
      <c r="AA74" s="338"/>
    </row>
    <row r="75" spans="1:27" s="64" customFormat="1" x14ac:dyDescent="0.3">
      <c r="A75" s="9">
        <v>39</v>
      </c>
      <c r="B75" s="363" t="s">
        <v>159</v>
      </c>
      <c r="C75" s="371"/>
      <c r="D75" s="317"/>
      <c r="E75" s="317"/>
      <c r="F75" s="364"/>
      <c r="G75" s="365" t="s">
        <v>160</v>
      </c>
      <c r="H75" s="216"/>
      <c r="I75" s="11"/>
      <c r="J75" s="11"/>
      <c r="K75" s="172"/>
      <c r="L75" s="216"/>
      <c r="M75" s="172"/>
      <c r="N75" s="344"/>
      <c r="O75" s="346"/>
      <c r="P75" s="380"/>
      <c r="Q75" s="366"/>
      <c r="R75" s="318"/>
      <c r="S75" s="317"/>
      <c r="T75" s="318"/>
      <c r="U75" s="318"/>
      <c r="V75" s="318"/>
      <c r="W75" s="318"/>
      <c r="X75" s="63"/>
      <c r="Y75" s="381"/>
      <c r="Z75" s="318"/>
      <c r="AA75" s="318"/>
    </row>
    <row r="76" spans="1:27" s="59" customFormat="1" x14ac:dyDescent="0.3">
      <c r="A76" s="136">
        <v>40</v>
      </c>
      <c r="B76" s="367" t="s">
        <v>161</v>
      </c>
      <c r="C76" s="368" t="s">
        <v>162</v>
      </c>
      <c r="D76" s="337" t="s">
        <v>53</v>
      </c>
      <c r="E76" s="337" t="s">
        <v>163</v>
      </c>
      <c r="F76" s="369"/>
      <c r="G76" s="353" t="s">
        <v>140</v>
      </c>
      <c r="H76" s="218">
        <v>81</v>
      </c>
      <c r="I76" s="12"/>
      <c r="J76" s="12"/>
      <c r="K76" s="174">
        <v>87.9</v>
      </c>
      <c r="L76" s="218">
        <v>85</v>
      </c>
      <c r="M76" s="174">
        <v>98.8</v>
      </c>
      <c r="N76" s="342">
        <v>100</v>
      </c>
      <c r="O76" s="343">
        <v>100</v>
      </c>
      <c r="P76" s="156" t="s">
        <v>36</v>
      </c>
      <c r="Q76" s="354"/>
      <c r="R76" s="338"/>
      <c r="S76" s="337"/>
      <c r="T76" s="338"/>
      <c r="U76" s="338"/>
      <c r="V76" s="338"/>
      <c r="W76" s="338"/>
      <c r="X76" s="338"/>
      <c r="Y76" s="338"/>
      <c r="Z76" s="338"/>
      <c r="AA76" s="338"/>
    </row>
    <row r="77" spans="1:27" s="50" customFormat="1" x14ac:dyDescent="0.3">
      <c r="A77" s="97">
        <v>41</v>
      </c>
      <c r="B77" s="363" t="s">
        <v>161</v>
      </c>
      <c r="C77" s="355" t="s">
        <v>164</v>
      </c>
      <c r="D77" s="303" t="s">
        <v>32</v>
      </c>
      <c r="E77" s="303"/>
      <c r="F77" s="357"/>
      <c r="G77" s="339" t="s">
        <v>140</v>
      </c>
      <c r="H77" s="214">
        <v>81</v>
      </c>
      <c r="I77" s="24"/>
      <c r="J77" s="24"/>
      <c r="K77" s="169">
        <v>90.9</v>
      </c>
      <c r="L77" s="214">
        <v>85</v>
      </c>
      <c r="M77" s="169">
        <v>82.4</v>
      </c>
      <c r="N77" s="344">
        <v>94.7</v>
      </c>
      <c r="O77" s="323">
        <v>98.7</v>
      </c>
      <c r="P77" s="126" t="s">
        <v>165</v>
      </c>
      <c r="Q77" s="326"/>
      <c r="R77" s="304"/>
      <c r="S77" s="303"/>
      <c r="T77" s="304"/>
      <c r="U77" s="304"/>
      <c r="V77" s="304"/>
      <c r="W77" s="304"/>
      <c r="X77" s="304"/>
      <c r="Y77" s="304"/>
      <c r="Z77" s="304"/>
      <c r="AA77" s="304"/>
    </row>
    <row r="78" spans="1:27" s="59" customFormat="1" x14ac:dyDescent="0.3">
      <c r="A78" s="39">
        <v>42</v>
      </c>
      <c r="B78" s="367" t="s">
        <v>166</v>
      </c>
      <c r="C78" s="368" t="s">
        <v>167</v>
      </c>
      <c r="D78" s="337" t="s">
        <v>53</v>
      </c>
      <c r="E78" s="337" t="s">
        <v>67</v>
      </c>
      <c r="F78" s="369"/>
      <c r="G78" s="353" t="s">
        <v>140</v>
      </c>
      <c r="H78" s="218">
        <v>81</v>
      </c>
      <c r="I78" s="12">
        <v>36.700000000000003</v>
      </c>
      <c r="J78" s="12">
        <v>84</v>
      </c>
      <c r="K78" s="174">
        <v>93.9</v>
      </c>
      <c r="L78" s="218">
        <v>85</v>
      </c>
      <c r="M78" s="174">
        <v>98.8</v>
      </c>
      <c r="N78" s="342"/>
      <c r="O78" s="343"/>
      <c r="P78" s="373"/>
      <c r="Q78" s="354"/>
      <c r="R78" s="338"/>
      <c r="S78" s="337"/>
      <c r="T78" s="338"/>
      <c r="U78" s="338"/>
      <c r="V78" s="338"/>
      <c r="W78" s="338"/>
      <c r="X78" s="338"/>
      <c r="Y78" s="338"/>
      <c r="Z78" s="338"/>
      <c r="AA78" s="338"/>
    </row>
    <row r="79" spans="1:27" x14ac:dyDescent="0.3">
      <c r="A79" s="431">
        <v>43</v>
      </c>
      <c r="B79" s="454" t="s">
        <v>168</v>
      </c>
      <c r="C79" s="454" t="s">
        <v>169</v>
      </c>
      <c r="D79" s="541" t="s">
        <v>53</v>
      </c>
      <c r="E79" s="541" t="s">
        <v>67</v>
      </c>
      <c r="F79" s="285">
        <v>43982</v>
      </c>
      <c r="G79" s="329" t="s">
        <v>94</v>
      </c>
      <c r="H79" s="164">
        <v>201</v>
      </c>
      <c r="I79" s="10">
        <v>42.1</v>
      </c>
      <c r="J79" s="10">
        <v>58.1</v>
      </c>
      <c r="K79" s="167">
        <v>87.9</v>
      </c>
      <c r="L79" s="211">
        <v>100</v>
      </c>
      <c r="M79" s="332">
        <v>97</v>
      </c>
      <c r="N79" s="532">
        <v>100</v>
      </c>
      <c r="O79" s="446">
        <v>99.2</v>
      </c>
      <c r="P79" s="382"/>
      <c r="Q79" s="118" t="s">
        <v>37</v>
      </c>
      <c r="R79" s="99" t="s">
        <v>38</v>
      </c>
      <c r="S79" s="296">
        <f>++H79*K79/100</f>
        <v>176.679</v>
      </c>
      <c r="T79" s="284" t="s">
        <v>170</v>
      </c>
      <c r="U79" s="339" t="s">
        <v>40</v>
      </c>
      <c r="V79" s="146" t="s">
        <v>41</v>
      </c>
      <c r="W79" s="291"/>
      <c r="X79" s="99" t="s">
        <v>38</v>
      </c>
      <c r="Y79" s="296">
        <f>++L79*M79/100</f>
        <v>97</v>
      </c>
      <c r="Z79" s="284" t="s">
        <v>42</v>
      </c>
      <c r="AA79" s="284" t="s">
        <v>40</v>
      </c>
    </row>
    <row r="80" spans="1:27" x14ac:dyDescent="0.3">
      <c r="A80" s="433"/>
      <c r="B80" s="455"/>
      <c r="C80" s="455"/>
      <c r="D80" s="542"/>
      <c r="E80" s="542"/>
      <c r="F80" s="285">
        <v>44010</v>
      </c>
      <c r="G80" s="148" t="s">
        <v>57</v>
      </c>
      <c r="H80" s="211">
        <v>208</v>
      </c>
      <c r="I80" s="10">
        <v>35</v>
      </c>
      <c r="J80" s="10">
        <v>75</v>
      </c>
      <c r="K80" s="167">
        <v>94.9</v>
      </c>
      <c r="L80" s="211">
        <v>79</v>
      </c>
      <c r="M80" s="167">
        <v>96.2</v>
      </c>
      <c r="N80" s="534"/>
      <c r="O80" s="447"/>
      <c r="P80" s="383"/>
      <c r="Q80" s="290"/>
      <c r="R80" s="296">
        <f>++H79+H80</f>
        <v>409</v>
      </c>
      <c r="S80" s="296">
        <f>++H80*K80/100</f>
        <v>197.392</v>
      </c>
      <c r="T80" s="296">
        <f>++S79+S80</f>
        <v>374.07100000000003</v>
      </c>
      <c r="U80" s="384">
        <f>++T80/R80*100</f>
        <v>91.459902200489012</v>
      </c>
      <c r="V80" s="298"/>
      <c r="W80" s="291"/>
      <c r="X80" s="147">
        <f>SUM(L79:L80)</f>
        <v>179</v>
      </c>
      <c r="Y80" s="299">
        <f>++L80*M80/100</f>
        <v>75.998000000000005</v>
      </c>
      <c r="Z80" s="299">
        <f>SUM(Y79:Y80)</f>
        <v>172.99799999999999</v>
      </c>
      <c r="AA80" s="300">
        <f>++Z80/X80*100</f>
        <v>96.646927374301669</v>
      </c>
    </row>
    <row r="81" spans="1:20" s="46" customFormat="1" x14ac:dyDescent="0.3">
      <c r="A81" s="97">
        <v>44</v>
      </c>
      <c r="B81" s="385" t="s">
        <v>168</v>
      </c>
      <c r="C81" s="359" t="s">
        <v>171</v>
      </c>
      <c r="D81" s="386" t="s">
        <v>53</v>
      </c>
      <c r="E81" s="301" t="s">
        <v>67</v>
      </c>
      <c r="F81" s="333">
        <v>44010</v>
      </c>
      <c r="G81" s="158" t="s">
        <v>57</v>
      </c>
      <c r="H81" s="213">
        <v>208</v>
      </c>
      <c r="I81" s="100">
        <v>35</v>
      </c>
      <c r="J81" s="100">
        <v>85</v>
      </c>
      <c r="K81" s="168">
        <v>89.7</v>
      </c>
      <c r="L81" s="213">
        <v>79</v>
      </c>
      <c r="M81" s="168">
        <v>98.7</v>
      </c>
      <c r="N81" s="360" t="s">
        <v>46</v>
      </c>
      <c r="O81" s="361" t="s">
        <v>46</v>
      </c>
      <c r="P81" s="387"/>
      <c r="Q81" s="362"/>
      <c r="R81" s="302"/>
      <c r="S81" s="301"/>
      <c r="T81" s="302"/>
    </row>
    <row r="82" spans="1:20" s="64" customFormat="1" x14ac:dyDescent="0.3">
      <c r="A82" s="136">
        <v>45</v>
      </c>
      <c r="B82" s="388" t="s">
        <v>168</v>
      </c>
      <c r="C82" s="371" t="s">
        <v>172</v>
      </c>
      <c r="D82" s="389" t="s">
        <v>53</v>
      </c>
      <c r="E82" s="317" t="s">
        <v>67</v>
      </c>
      <c r="F82" s="364">
        <v>44010</v>
      </c>
      <c r="G82" s="159" t="s">
        <v>57</v>
      </c>
      <c r="H82" s="216">
        <v>208</v>
      </c>
      <c r="I82" s="11">
        <v>15</v>
      </c>
      <c r="J82" s="11">
        <v>55</v>
      </c>
      <c r="K82" s="172">
        <v>48.7</v>
      </c>
      <c r="L82" s="216">
        <v>79</v>
      </c>
      <c r="M82" s="172">
        <v>98.7</v>
      </c>
      <c r="N82" s="344">
        <v>57.1</v>
      </c>
      <c r="O82" s="346">
        <v>100</v>
      </c>
      <c r="P82" s="390"/>
      <c r="Q82" s="366"/>
      <c r="R82" s="318"/>
      <c r="S82" s="317"/>
      <c r="T82" s="318"/>
    </row>
    <row r="83" spans="1:20" s="59" customFormat="1" x14ac:dyDescent="0.3">
      <c r="A83" s="136">
        <v>46</v>
      </c>
      <c r="B83" s="367" t="s">
        <v>126</v>
      </c>
      <c r="C83" s="120" t="s">
        <v>173</v>
      </c>
      <c r="D83" s="337" t="s">
        <v>53</v>
      </c>
      <c r="E83" s="337" t="s">
        <v>128</v>
      </c>
      <c r="F83" s="369">
        <v>44008</v>
      </c>
      <c r="G83" s="353" t="s">
        <v>129</v>
      </c>
      <c r="H83" s="218">
        <v>81</v>
      </c>
      <c r="I83" s="12">
        <v>68.75</v>
      </c>
      <c r="J83" s="12">
        <v>92.86</v>
      </c>
      <c r="K83" s="174">
        <v>100</v>
      </c>
      <c r="L83" s="218">
        <v>184</v>
      </c>
      <c r="M83" s="174">
        <v>89.1</v>
      </c>
      <c r="N83" s="342">
        <v>88</v>
      </c>
      <c r="O83" s="343">
        <v>99</v>
      </c>
      <c r="P83" s="373" t="s">
        <v>36</v>
      </c>
      <c r="Q83" s="354"/>
      <c r="R83" s="338"/>
      <c r="S83" s="337"/>
      <c r="T83" s="338"/>
    </row>
    <row r="84" spans="1:20" s="64" customFormat="1" x14ac:dyDescent="0.3">
      <c r="A84" s="97">
        <v>47</v>
      </c>
      <c r="B84" s="363" t="s">
        <v>72</v>
      </c>
      <c r="C84" s="371" t="s">
        <v>174</v>
      </c>
      <c r="D84" s="317" t="s">
        <v>74</v>
      </c>
      <c r="E84" s="317" t="s">
        <v>46</v>
      </c>
      <c r="F84" s="364">
        <v>43950</v>
      </c>
      <c r="G84" s="365" t="s">
        <v>75</v>
      </c>
      <c r="H84" s="216">
        <v>108</v>
      </c>
      <c r="I84" s="11">
        <v>22</v>
      </c>
      <c r="J84" s="11">
        <v>60</v>
      </c>
      <c r="K84" s="172">
        <v>63.6</v>
      </c>
      <c r="L84" s="216">
        <v>75</v>
      </c>
      <c r="M84" s="172">
        <v>98.7</v>
      </c>
      <c r="N84" s="344">
        <v>86.1</v>
      </c>
      <c r="O84" s="346">
        <v>99.2</v>
      </c>
      <c r="P84" s="380" t="s">
        <v>36</v>
      </c>
      <c r="Q84" s="366"/>
      <c r="R84" s="318"/>
      <c r="S84" s="317"/>
      <c r="T84" s="318"/>
    </row>
    <row r="85" spans="1:20" s="59" customFormat="1" x14ac:dyDescent="0.3">
      <c r="A85" s="20">
        <v>48</v>
      </c>
      <c r="B85" s="367" t="s">
        <v>70</v>
      </c>
      <c r="C85" t="s">
        <v>175</v>
      </c>
      <c r="D85" s="337" t="s">
        <v>32</v>
      </c>
      <c r="E85" s="337" t="s">
        <v>67</v>
      </c>
      <c r="F85" s="369"/>
      <c r="G85" s="353"/>
      <c r="H85" s="218">
        <v>99</v>
      </c>
      <c r="I85" s="12"/>
      <c r="J85" s="12"/>
      <c r="K85" s="174"/>
      <c r="L85" s="218">
        <v>180</v>
      </c>
      <c r="M85" s="174">
        <v>98.3</v>
      </c>
      <c r="N85" s="342"/>
      <c r="O85" s="343"/>
      <c r="P85" s="373" t="s">
        <v>36</v>
      </c>
      <c r="Q85" s="354" t="s">
        <v>176</v>
      </c>
      <c r="R85" s="338"/>
      <c r="S85" s="337"/>
      <c r="T85" s="338"/>
    </row>
    <row r="86" spans="1:20" s="64" customFormat="1" x14ac:dyDescent="0.3">
      <c r="A86" s="39">
        <v>49</v>
      </c>
      <c r="B86" s="363" t="s">
        <v>99</v>
      </c>
      <c r="C86" s="108" t="s">
        <v>177</v>
      </c>
      <c r="D86" s="317" t="s">
        <v>74</v>
      </c>
      <c r="E86" s="317" t="s">
        <v>163</v>
      </c>
      <c r="F86" s="364">
        <v>44084</v>
      </c>
      <c r="G86" s="365" t="s">
        <v>94</v>
      </c>
      <c r="H86" s="216">
        <v>67</v>
      </c>
      <c r="I86" s="11">
        <v>33.299999999999997</v>
      </c>
      <c r="J86" s="11">
        <v>70</v>
      </c>
      <c r="K86" s="61">
        <v>100</v>
      </c>
      <c r="L86" s="216">
        <v>40</v>
      </c>
      <c r="M86" s="172">
        <v>97.5</v>
      </c>
      <c r="N86" s="344">
        <v>90</v>
      </c>
      <c r="O86" s="346">
        <v>100</v>
      </c>
      <c r="P86" s="380"/>
      <c r="Q86" s="366"/>
      <c r="R86" s="318"/>
      <c r="S86" s="317"/>
      <c r="T86" s="318"/>
    </row>
    <row r="87" spans="1:20" s="59" customFormat="1" x14ac:dyDescent="0.3">
      <c r="A87" s="39">
        <v>50</v>
      </c>
      <c r="B87" s="367" t="s">
        <v>148</v>
      </c>
      <c r="C87" s="120" t="s">
        <v>178</v>
      </c>
      <c r="D87" s="337" t="s">
        <v>150</v>
      </c>
      <c r="E87" s="337"/>
      <c r="F87" s="369"/>
      <c r="G87" s="353" t="s">
        <v>129</v>
      </c>
      <c r="H87" s="218">
        <v>173</v>
      </c>
      <c r="I87" s="12"/>
      <c r="J87" s="12"/>
      <c r="K87" s="13">
        <v>94.59</v>
      </c>
      <c r="L87" s="218">
        <v>185</v>
      </c>
      <c r="M87" s="174">
        <v>98.38</v>
      </c>
      <c r="N87" s="342"/>
      <c r="O87" s="343"/>
      <c r="P87" s="373"/>
      <c r="Q87" s="354"/>
      <c r="R87" s="338"/>
      <c r="S87" s="337"/>
      <c r="T87" s="338"/>
    </row>
    <row r="88" spans="1:20" s="64" customFormat="1" x14ac:dyDescent="0.3">
      <c r="A88" s="9">
        <v>51</v>
      </c>
      <c r="B88" s="363" t="s">
        <v>103</v>
      </c>
      <c r="C88" s="371" t="s">
        <v>179</v>
      </c>
      <c r="D88" s="317"/>
      <c r="E88" s="317"/>
      <c r="F88" s="364"/>
      <c r="G88" s="365"/>
      <c r="H88" s="216"/>
      <c r="I88" s="11"/>
      <c r="J88" s="11"/>
      <c r="K88" s="61"/>
      <c r="L88" s="216"/>
      <c r="M88" s="172"/>
      <c r="N88" s="344"/>
      <c r="O88" s="346"/>
      <c r="P88" s="380"/>
      <c r="Q88" s="366"/>
      <c r="R88" s="318"/>
      <c r="S88" s="317"/>
      <c r="T88" s="318"/>
    </row>
    <row r="89" spans="1:20" s="54" customFormat="1" x14ac:dyDescent="0.3">
      <c r="A89" s="184">
        <v>52</v>
      </c>
      <c r="B89" s="314" t="s">
        <v>65</v>
      </c>
      <c r="C89" s="391" t="s">
        <v>180</v>
      </c>
      <c r="D89" s="335"/>
      <c r="E89" s="335"/>
      <c r="F89" s="336"/>
      <c r="G89" s="392"/>
      <c r="H89" s="217"/>
      <c r="I89" s="125"/>
      <c r="J89" s="125"/>
      <c r="K89" s="110"/>
      <c r="L89" s="217"/>
      <c r="M89" s="173"/>
      <c r="N89" s="393"/>
      <c r="O89" s="394"/>
      <c r="P89" s="395"/>
      <c r="Q89" s="396"/>
      <c r="R89" s="322"/>
      <c r="S89" s="335"/>
      <c r="T89" s="322"/>
    </row>
    <row r="90" spans="1:20" s="186" customFormat="1" x14ac:dyDescent="0.3">
      <c r="A90" s="104">
        <v>53</v>
      </c>
      <c r="B90" s="363" t="s">
        <v>181</v>
      </c>
      <c r="C90" s="108" t="s">
        <v>182</v>
      </c>
      <c r="D90" s="317" t="s">
        <v>32</v>
      </c>
      <c r="E90" s="317" t="s">
        <v>46</v>
      </c>
      <c r="F90" s="364"/>
      <c r="G90" s="365"/>
      <c r="H90" s="216">
        <v>226</v>
      </c>
      <c r="I90" s="11"/>
      <c r="J90" s="11"/>
      <c r="K90" s="61">
        <v>93.8</v>
      </c>
      <c r="L90" s="216">
        <v>470</v>
      </c>
      <c r="M90" s="172">
        <v>96.8</v>
      </c>
      <c r="N90" s="344"/>
      <c r="O90" s="346"/>
      <c r="P90" s="289" t="s">
        <v>36</v>
      </c>
      <c r="Q90" s="366" t="s">
        <v>183</v>
      </c>
      <c r="R90" s="318"/>
      <c r="S90" s="317"/>
      <c r="T90" s="318"/>
    </row>
    <row r="91" spans="1:20" s="59" customFormat="1" x14ac:dyDescent="0.3">
      <c r="A91" s="136">
        <v>54</v>
      </c>
      <c r="B91" s="367" t="s">
        <v>115</v>
      </c>
      <c r="C91" s="368" t="s">
        <v>184</v>
      </c>
      <c r="D91" s="337" t="s">
        <v>74</v>
      </c>
      <c r="E91" s="337"/>
      <c r="F91" s="369"/>
      <c r="G91" s="397" t="s">
        <v>119</v>
      </c>
      <c r="H91" s="218">
        <v>39</v>
      </c>
      <c r="I91" s="12"/>
      <c r="J91" s="12"/>
      <c r="K91" s="13">
        <v>87</v>
      </c>
      <c r="L91" s="218">
        <v>40</v>
      </c>
      <c r="M91" s="174">
        <v>100</v>
      </c>
      <c r="N91" s="342">
        <v>100</v>
      </c>
      <c r="O91" s="343">
        <v>100</v>
      </c>
      <c r="P91" s="373"/>
      <c r="Q91" s="354"/>
      <c r="R91" s="338"/>
      <c r="S91" s="337"/>
      <c r="T91" s="338"/>
    </row>
    <row r="92" spans="1:20" s="64" customFormat="1" ht="28.8" x14ac:dyDescent="0.3">
      <c r="A92" s="39">
        <v>55</v>
      </c>
      <c r="B92" s="363" t="s">
        <v>185</v>
      </c>
      <c r="C92" s="371" t="s">
        <v>186</v>
      </c>
      <c r="D92" s="317" t="s">
        <v>32</v>
      </c>
      <c r="E92" s="317" t="s">
        <v>46</v>
      </c>
      <c r="F92" s="364"/>
      <c r="G92" s="365"/>
      <c r="H92" s="216">
        <v>264</v>
      </c>
      <c r="I92" s="11">
        <v>40</v>
      </c>
      <c r="J92" s="11">
        <v>87.5</v>
      </c>
      <c r="K92" s="61">
        <v>97.3</v>
      </c>
      <c r="L92" s="216">
        <v>213</v>
      </c>
      <c r="M92" s="172">
        <v>98.6</v>
      </c>
      <c r="N92" s="344"/>
      <c r="O92" s="346"/>
      <c r="P92" s="380"/>
      <c r="Q92" s="366"/>
      <c r="R92" s="318"/>
      <c r="S92" s="317"/>
      <c r="T92" s="318"/>
    </row>
    <row r="93" spans="1:20" s="59" customFormat="1" x14ac:dyDescent="0.3">
      <c r="A93" s="20">
        <v>56</v>
      </c>
      <c r="B93" s="367" t="s">
        <v>187</v>
      </c>
      <c r="C93" s="368"/>
      <c r="D93" s="337"/>
      <c r="E93" s="337"/>
      <c r="F93" s="369"/>
      <c r="G93" s="353"/>
      <c r="H93" s="218"/>
      <c r="I93" s="12"/>
      <c r="J93" s="12"/>
      <c r="K93" s="13"/>
      <c r="L93" s="218"/>
      <c r="M93" s="174"/>
      <c r="N93" s="342"/>
      <c r="O93" s="343"/>
      <c r="P93" s="373"/>
      <c r="Q93" s="354"/>
      <c r="R93" s="338"/>
      <c r="S93" s="337"/>
      <c r="T93" s="338"/>
    </row>
    <row r="94" spans="1:20" s="64" customFormat="1" x14ac:dyDescent="0.3">
      <c r="A94" s="39">
        <v>57</v>
      </c>
      <c r="B94" s="363" t="s">
        <v>188</v>
      </c>
      <c r="C94" s="371" t="s">
        <v>189</v>
      </c>
      <c r="D94" s="317" t="s">
        <v>150</v>
      </c>
      <c r="E94" s="317" t="s">
        <v>54</v>
      </c>
      <c r="F94" s="364"/>
      <c r="G94" s="365"/>
      <c r="H94" s="219">
        <v>24</v>
      </c>
      <c r="I94" s="318"/>
      <c r="J94" s="318"/>
      <c r="K94" s="365">
        <v>100</v>
      </c>
      <c r="L94" s="222">
        <v>747</v>
      </c>
      <c r="M94" s="398">
        <v>100</v>
      </c>
      <c r="N94" s="318"/>
      <c r="O94" s="318"/>
      <c r="P94" s="380" t="s">
        <v>36</v>
      </c>
      <c r="Q94" s="366" t="s">
        <v>190</v>
      </c>
      <c r="R94" s="318"/>
      <c r="S94" s="317"/>
      <c r="T94" s="318"/>
    </row>
    <row r="95" spans="1:20" s="59" customFormat="1" x14ac:dyDescent="0.3">
      <c r="A95" s="39">
        <v>58</v>
      </c>
      <c r="B95" s="363" t="s">
        <v>85</v>
      </c>
      <c r="C95" s="120" t="s">
        <v>191</v>
      </c>
      <c r="D95" s="337" t="s">
        <v>87</v>
      </c>
      <c r="E95" s="337" t="s">
        <v>163</v>
      </c>
      <c r="F95" s="369"/>
      <c r="G95" s="353"/>
      <c r="H95" s="227">
        <v>1423</v>
      </c>
      <c r="I95" s="338"/>
      <c r="J95" s="338"/>
      <c r="K95" s="399">
        <v>98.8</v>
      </c>
      <c r="L95" s="223">
        <v>5991</v>
      </c>
      <c r="M95" s="399">
        <v>99.98</v>
      </c>
      <c r="N95" s="338"/>
      <c r="O95" s="338"/>
      <c r="P95" s="373" t="s">
        <v>36</v>
      </c>
      <c r="Q95" s="354" t="s">
        <v>192</v>
      </c>
      <c r="R95" s="338"/>
      <c r="S95" s="337"/>
      <c r="T95" s="338"/>
    </row>
    <row r="96" spans="1:20" s="60" customFormat="1" x14ac:dyDescent="0.3">
      <c r="A96" s="39">
        <v>59</v>
      </c>
      <c r="B96" s="328" t="s">
        <v>193</v>
      </c>
      <c r="C96" s="204" t="s">
        <v>194</v>
      </c>
      <c r="D96" s="374" t="s">
        <v>32</v>
      </c>
      <c r="E96" s="374" t="s">
        <v>67</v>
      </c>
      <c r="F96" s="375"/>
      <c r="G96" s="400"/>
      <c r="H96" s="165">
        <v>64</v>
      </c>
      <c r="I96" s="319"/>
      <c r="J96" s="319"/>
      <c r="K96" s="401">
        <v>96.9</v>
      </c>
      <c r="L96" s="224">
        <v>294</v>
      </c>
      <c r="M96" s="401">
        <v>96.6</v>
      </c>
      <c r="N96" s="319"/>
      <c r="O96" s="319"/>
      <c r="P96" s="402" t="s">
        <v>36</v>
      </c>
      <c r="Q96" s="403" t="s">
        <v>195</v>
      </c>
      <c r="R96" s="319"/>
      <c r="S96" s="374"/>
      <c r="T96" s="319"/>
    </row>
    <row r="97" spans="1:112" s="59" customFormat="1" x14ac:dyDescent="0.3">
      <c r="A97" s="206">
        <v>60</v>
      </c>
      <c r="B97" s="18" t="s">
        <v>196</v>
      </c>
      <c r="C97" s="120" t="s">
        <v>197</v>
      </c>
      <c r="D97" s="337" t="s">
        <v>32</v>
      </c>
      <c r="E97" s="337" t="s">
        <v>46</v>
      </c>
      <c r="F97" s="369"/>
      <c r="G97" s="353"/>
      <c r="H97" s="218"/>
      <c r="I97" s="12"/>
      <c r="J97" s="12"/>
      <c r="K97" s="13"/>
      <c r="L97" s="218"/>
      <c r="M97" s="174"/>
      <c r="N97" s="342"/>
      <c r="O97" s="343"/>
      <c r="P97" s="373"/>
      <c r="Q97" s="205" t="s">
        <v>198</v>
      </c>
      <c r="R97" s="338"/>
      <c r="S97" s="337"/>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row>
    <row r="98" spans="1:112" s="60" customFormat="1" x14ac:dyDescent="0.3">
      <c r="A98" s="9">
        <v>61</v>
      </c>
      <c r="B98" s="319" t="s">
        <v>199</v>
      </c>
      <c r="C98" s="204" t="s">
        <v>200</v>
      </c>
      <c r="D98" s="374" t="s">
        <v>32</v>
      </c>
      <c r="E98" s="374" t="s">
        <v>67</v>
      </c>
      <c r="F98" s="375"/>
      <c r="G98" s="400"/>
      <c r="H98" s="225">
        <v>76</v>
      </c>
      <c r="I98" s="202"/>
      <c r="J98" s="202"/>
      <c r="K98" s="166">
        <v>89.5</v>
      </c>
      <c r="L98" s="225">
        <v>526</v>
      </c>
      <c r="M98" s="185">
        <v>97.7</v>
      </c>
      <c r="N98" s="376"/>
      <c r="O98" s="324"/>
      <c r="P98" s="402" t="s">
        <v>36</v>
      </c>
      <c r="Q98" s="403" t="s">
        <v>201</v>
      </c>
      <c r="R98" s="319"/>
      <c r="S98" s="374"/>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19"/>
      <c r="BH98" s="319"/>
      <c r="BI98" s="319"/>
      <c r="BJ98" s="319"/>
      <c r="BK98" s="319"/>
      <c r="BL98" s="319"/>
      <c r="BM98" s="319"/>
      <c r="BN98" s="319"/>
      <c r="BO98" s="319"/>
      <c r="BP98" s="319"/>
      <c r="BQ98" s="319"/>
      <c r="BR98" s="319"/>
      <c r="BS98" s="319"/>
      <c r="BT98" s="319"/>
      <c r="BU98" s="319"/>
      <c r="BV98" s="319"/>
      <c r="BW98" s="319"/>
      <c r="BX98" s="319"/>
      <c r="BY98" s="319"/>
      <c r="BZ98" s="319"/>
      <c r="CA98" s="319"/>
      <c r="CB98" s="319"/>
      <c r="CC98" s="319"/>
      <c r="CD98" s="319"/>
      <c r="CE98" s="319"/>
      <c r="CF98" s="319"/>
      <c r="CG98" s="319"/>
      <c r="CH98" s="319"/>
      <c r="CI98" s="319"/>
      <c r="CJ98" s="319"/>
      <c r="CK98" s="319"/>
      <c r="CL98" s="319"/>
      <c r="CM98" s="319"/>
      <c r="CN98" s="319"/>
      <c r="CO98" s="319"/>
      <c r="CP98" s="319"/>
      <c r="CQ98" s="319"/>
      <c r="CR98" s="319"/>
      <c r="CS98" s="319"/>
      <c r="CT98" s="319"/>
      <c r="CU98" s="319"/>
      <c r="CV98" s="319"/>
      <c r="CW98" s="319"/>
      <c r="CX98" s="319"/>
      <c r="CY98" s="319"/>
      <c r="CZ98" s="319"/>
      <c r="DA98" s="319"/>
      <c r="DB98" s="319"/>
      <c r="DC98" s="319"/>
      <c r="DD98" s="319"/>
      <c r="DE98" s="319"/>
      <c r="DF98" s="319"/>
      <c r="DG98" s="319"/>
      <c r="DH98" s="319"/>
    </row>
    <row r="99" spans="1:112" s="59" customFormat="1" x14ac:dyDescent="0.3">
      <c r="A99" s="19">
        <v>62</v>
      </c>
      <c r="B99" s="367" t="s">
        <v>202</v>
      </c>
      <c r="C99" s="120" t="s">
        <v>203</v>
      </c>
      <c r="D99" s="337" t="s">
        <v>53</v>
      </c>
      <c r="E99" s="337" t="s">
        <v>163</v>
      </c>
      <c r="F99" s="369"/>
      <c r="G99" s="353"/>
      <c r="H99" s="218">
        <v>162</v>
      </c>
      <c r="I99" s="12"/>
      <c r="J99" s="12"/>
      <c r="K99" s="13">
        <v>96.3</v>
      </c>
      <c r="L99" s="218">
        <v>707</v>
      </c>
      <c r="M99" s="174">
        <v>99.3</v>
      </c>
      <c r="N99" s="342"/>
      <c r="O99" s="343"/>
      <c r="P99" s="373" t="s">
        <v>36</v>
      </c>
      <c r="Q99" s="354" t="s">
        <v>204</v>
      </c>
      <c r="R99" s="338"/>
      <c r="S99" s="337"/>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c r="BZ99" s="338"/>
      <c r="CA99" s="338"/>
      <c r="CB99" s="338"/>
      <c r="CC99" s="338"/>
      <c r="CD99" s="338"/>
      <c r="CE99" s="338"/>
      <c r="CF99" s="338"/>
      <c r="CG99" s="338"/>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row>
    <row r="100" spans="1:112" s="64" customFormat="1" x14ac:dyDescent="0.3">
      <c r="A100" s="39">
        <v>63</v>
      </c>
      <c r="B100" s="363" t="s">
        <v>205</v>
      </c>
      <c r="C100" s="208" t="s">
        <v>206</v>
      </c>
      <c r="D100" s="317" t="s">
        <v>53</v>
      </c>
      <c r="E100" s="317" t="s">
        <v>207</v>
      </c>
      <c r="F100" s="364"/>
      <c r="G100" s="365"/>
      <c r="H100" s="216">
        <v>218</v>
      </c>
      <c r="I100" s="11"/>
      <c r="J100" s="11"/>
      <c r="K100" s="61">
        <v>93.6</v>
      </c>
      <c r="L100" s="216">
        <v>118</v>
      </c>
      <c r="M100" s="172">
        <v>90.7</v>
      </c>
      <c r="N100" s="344"/>
      <c r="O100" s="346"/>
      <c r="P100" s="380" t="s">
        <v>36</v>
      </c>
      <c r="Q100" s="366" t="s">
        <v>208</v>
      </c>
      <c r="R100" s="318"/>
      <c r="S100" s="317"/>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row>
    <row r="101" spans="1:112" s="59" customFormat="1" x14ac:dyDescent="0.3">
      <c r="A101" s="20">
        <v>64</v>
      </c>
      <c r="B101" s="367" t="s">
        <v>209</v>
      </c>
      <c r="C101" s="120" t="s">
        <v>210</v>
      </c>
      <c r="D101" s="337" t="s">
        <v>53</v>
      </c>
      <c r="E101" s="337" t="s">
        <v>46</v>
      </c>
      <c r="F101" s="369"/>
      <c r="G101" s="353"/>
      <c r="H101" s="218">
        <v>207</v>
      </c>
      <c r="I101" s="12"/>
      <c r="J101" s="12"/>
      <c r="K101" s="13">
        <v>100</v>
      </c>
      <c r="L101" s="218">
        <v>330</v>
      </c>
      <c r="M101" s="174">
        <v>97.9</v>
      </c>
      <c r="N101" s="342"/>
      <c r="O101" s="343"/>
      <c r="P101" s="373" t="s">
        <v>36</v>
      </c>
      <c r="Q101" s="354" t="s">
        <v>211</v>
      </c>
      <c r="R101" s="338"/>
      <c r="S101" s="337"/>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38"/>
      <c r="BY101" s="338"/>
      <c r="BZ101" s="338"/>
      <c r="CA101" s="338"/>
      <c r="CB101" s="338"/>
      <c r="CC101" s="338"/>
      <c r="CD101" s="338"/>
      <c r="CE101" s="338"/>
      <c r="CF101" s="338"/>
      <c r="CG101" s="338"/>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row>
    <row r="102" spans="1:112" s="64" customFormat="1" x14ac:dyDescent="0.3">
      <c r="A102" s="39">
        <v>65</v>
      </c>
      <c r="B102" s="363" t="s">
        <v>161</v>
      </c>
      <c r="C102" s="371" t="s">
        <v>212</v>
      </c>
      <c r="D102" s="317" t="s">
        <v>53</v>
      </c>
      <c r="E102" s="317" t="s">
        <v>213</v>
      </c>
      <c r="F102" s="364"/>
      <c r="G102" s="365" t="s">
        <v>140</v>
      </c>
      <c r="H102" s="216">
        <v>81</v>
      </c>
      <c r="I102" s="11"/>
      <c r="J102" s="11"/>
      <c r="K102" s="61">
        <v>90.9</v>
      </c>
      <c r="L102" s="222">
        <v>85</v>
      </c>
      <c r="M102" s="210">
        <v>96.5</v>
      </c>
      <c r="N102" s="344"/>
      <c r="O102" s="346"/>
      <c r="P102" s="380"/>
      <c r="Q102" s="366"/>
      <c r="R102" s="318"/>
      <c r="S102" s="317"/>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row>
    <row r="103" spans="1:112" s="59" customFormat="1" x14ac:dyDescent="0.3">
      <c r="A103" s="39">
        <v>66</v>
      </c>
      <c r="B103" s="367" t="s">
        <v>214</v>
      </c>
      <c r="C103" s="404" t="s">
        <v>215</v>
      </c>
      <c r="D103" s="337" t="s">
        <v>32</v>
      </c>
      <c r="E103" s="337" t="s">
        <v>213</v>
      </c>
      <c r="F103" s="369"/>
      <c r="G103" s="353"/>
      <c r="H103" s="218">
        <v>103</v>
      </c>
      <c r="I103" s="12"/>
      <c r="J103" s="12">
        <v>92.57</v>
      </c>
      <c r="K103" s="13">
        <v>99.03</v>
      </c>
      <c r="L103" s="218">
        <v>222</v>
      </c>
      <c r="M103" s="174">
        <v>98.65</v>
      </c>
      <c r="N103" s="342"/>
      <c r="O103" s="343"/>
      <c r="P103" s="373"/>
      <c r="Q103" s="354"/>
      <c r="R103" s="338"/>
      <c r="S103" s="337"/>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38"/>
      <c r="BY103" s="338"/>
      <c r="BZ103" s="338"/>
      <c r="CA103" s="338"/>
      <c r="CB103" s="338"/>
      <c r="CC103" s="338"/>
      <c r="CD103" s="338"/>
      <c r="CE103" s="338"/>
      <c r="CF103" s="338"/>
      <c r="CG103" s="338"/>
      <c r="CH103" s="338"/>
      <c r="CI103" s="338"/>
      <c r="CJ103" s="338"/>
      <c r="CK103" s="338"/>
      <c r="CL103" s="338"/>
      <c r="CM103" s="338"/>
      <c r="CN103" s="338"/>
      <c r="CO103" s="338"/>
      <c r="CP103" s="338"/>
      <c r="CQ103" s="338"/>
      <c r="CR103" s="338"/>
      <c r="CS103" s="338"/>
      <c r="CT103" s="338"/>
      <c r="CU103" s="338"/>
      <c r="CV103" s="338"/>
      <c r="CW103" s="338"/>
      <c r="CX103" s="338"/>
      <c r="CY103" s="338"/>
      <c r="CZ103" s="338"/>
      <c r="DA103" s="338"/>
      <c r="DB103" s="338"/>
      <c r="DC103" s="338"/>
      <c r="DD103" s="338"/>
      <c r="DE103" s="338"/>
      <c r="DF103" s="338"/>
      <c r="DG103" s="338"/>
      <c r="DH103" s="338"/>
    </row>
    <row r="104" spans="1:112" x14ac:dyDescent="0.3">
      <c r="A104" s="233">
        <v>67</v>
      </c>
      <c r="B104" s="283" t="s">
        <v>89</v>
      </c>
      <c r="C104" s="405" t="s">
        <v>216</v>
      </c>
      <c r="D104" s="284" t="s">
        <v>74</v>
      </c>
      <c r="E104" s="284"/>
      <c r="F104" s="285"/>
      <c r="G104" s="286"/>
      <c r="H104" s="211">
        <v>158</v>
      </c>
      <c r="K104" s="32">
        <v>99.37</v>
      </c>
      <c r="L104" s="211">
        <v>2008</v>
      </c>
      <c r="M104" s="167">
        <v>99.55</v>
      </c>
      <c r="N104" s="287"/>
      <c r="O104" s="288"/>
      <c r="P104" s="406" t="s">
        <v>36</v>
      </c>
      <c r="Q104" s="290"/>
      <c r="R104" s="291"/>
      <c r="S104" s="284"/>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291"/>
      <c r="CL104" s="291"/>
      <c r="CM104" s="291"/>
      <c r="CN104" s="291"/>
      <c r="CO104" s="291"/>
      <c r="CP104" s="291"/>
      <c r="CQ104" s="291"/>
      <c r="CR104" s="291"/>
      <c r="CS104" s="291"/>
      <c r="CT104" s="291"/>
      <c r="CU104" s="291"/>
      <c r="CV104" s="291"/>
      <c r="CW104" s="291"/>
      <c r="CX104" s="291"/>
      <c r="CY104" s="291"/>
      <c r="CZ104" s="291"/>
      <c r="DA104" s="291"/>
      <c r="DB104" s="291"/>
      <c r="DC104" s="291"/>
      <c r="DD104" s="291"/>
      <c r="DE104" s="291"/>
      <c r="DF104" s="291"/>
      <c r="DG104" s="291"/>
      <c r="DH104" s="291"/>
    </row>
    <row r="105" spans="1:112" s="59" customFormat="1" x14ac:dyDescent="0.3">
      <c r="A105" s="39">
        <v>68</v>
      </c>
      <c r="B105" s="367" t="s">
        <v>89</v>
      </c>
      <c r="C105" s="368" t="s">
        <v>217</v>
      </c>
      <c r="D105" s="337" t="s">
        <v>74</v>
      </c>
      <c r="E105" s="337"/>
      <c r="F105" s="369"/>
      <c r="G105" s="407"/>
      <c r="H105" s="218">
        <v>155</v>
      </c>
      <c r="I105" s="12"/>
      <c r="J105" s="12"/>
      <c r="K105" s="13">
        <v>99.35</v>
      </c>
      <c r="L105" s="218">
        <v>2008</v>
      </c>
      <c r="M105" s="174">
        <v>99.6</v>
      </c>
      <c r="N105" s="342"/>
      <c r="O105" s="343"/>
      <c r="P105" s="373" t="s">
        <v>36</v>
      </c>
      <c r="Q105" s="354"/>
      <c r="R105" s="338"/>
      <c r="S105" s="337"/>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c r="CJ105" s="338"/>
      <c r="CK105" s="338"/>
      <c r="CL105" s="338"/>
      <c r="CM105" s="338"/>
      <c r="CN105" s="338"/>
      <c r="CO105" s="338"/>
      <c r="CP105" s="338"/>
      <c r="CQ105" s="338"/>
      <c r="CR105" s="338"/>
      <c r="CS105" s="338"/>
      <c r="CT105" s="338"/>
      <c r="CU105" s="338"/>
      <c r="CV105" s="338"/>
      <c r="CW105" s="338"/>
      <c r="CX105" s="338"/>
      <c r="CY105" s="338"/>
      <c r="CZ105" s="338"/>
      <c r="DA105" s="338"/>
      <c r="DB105" s="338"/>
      <c r="DC105" s="338"/>
      <c r="DD105" s="338"/>
      <c r="DE105" s="338"/>
      <c r="DF105" s="338"/>
      <c r="DG105" s="338"/>
      <c r="DH105" s="338"/>
    </row>
    <row r="106" spans="1:112" x14ac:dyDescent="0.3">
      <c r="A106" s="104">
        <v>69</v>
      </c>
      <c r="B106" s="283" t="s">
        <v>51</v>
      </c>
      <c r="C106" s="408" t="s">
        <v>218</v>
      </c>
      <c r="D106" s="284" t="s">
        <v>53</v>
      </c>
      <c r="E106" s="284" t="s">
        <v>54</v>
      </c>
      <c r="F106" s="285"/>
      <c r="G106" s="292"/>
      <c r="H106" s="211">
        <v>105</v>
      </c>
      <c r="K106" s="32">
        <v>96.3</v>
      </c>
      <c r="L106" s="211">
        <v>1458</v>
      </c>
      <c r="M106" s="167">
        <v>99.8</v>
      </c>
      <c r="N106" s="287"/>
      <c r="O106" s="288"/>
      <c r="P106" s="409" t="s">
        <v>36</v>
      </c>
      <c r="Q106" s="290"/>
      <c r="R106" s="291"/>
      <c r="S106" s="284"/>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91"/>
      <c r="CA106" s="291"/>
      <c r="CB106" s="291"/>
      <c r="CC106" s="291"/>
      <c r="CD106" s="291"/>
      <c r="CE106" s="291"/>
      <c r="CF106" s="291"/>
      <c r="CG106" s="291"/>
      <c r="CH106" s="291"/>
      <c r="CI106" s="291"/>
      <c r="CJ106" s="291"/>
      <c r="CK106" s="291"/>
      <c r="CL106" s="291"/>
      <c r="CM106" s="291"/>
      <c r="CN106" s="291"/>
      <c r="CO106" s="291"/>
      <c r="CP106" s="291"/>
      <c r="CQ106" s="291"/>
      <c r="CR106" s="291"/>
      <c r="CS106" s="291"/>
      <c r="CT106" s="291"/>
      <c r="CU106" s="291"/>
      <c r="CV106" s="291"/>
      <c r="CW106" s="291"/>
      <c r="CX106" s="291"/>
      <c r="CY106" s="291"/>
      <c r="CZ106" s="291"/>
      <c r="DA106" s="291"/>
      <c r="DB106" s="291"/>
      <c r="DC106" s="291"/>
      <c r="DD106" s="291"/>
      <c r="DE106" s="291"/>
      <c r="DF106" s="291"/>
      <c r="DG106" s="291"/>
      <c r="DH106" s="291"/>
    </row>
    <row r="107" spans="1:112" s="59" customFormat="1" x14ac:dyDescent="0.3">
      <c r="A107" s="39">
        <v>70</v>
      </c>
      <c r="B107" s="367" t="s">
        <v>219</v>
      </c>
      <c r="C107" s="236" t="s">
        <v>206</v>
      </c>
      <c r="D107" s="337" t="s">
        <v>53</v>
      </c>
      <c r="E107" s="337" t="s">
        <v>207</v>
      </c>
      <c r="F107" s="369"/>
      <c r="G107" s="407"/>
      <c r="H107" s="218">
        <v>218</v>
      </c>
      <c r="I107" s="12"/>
      <c r="J107" s="12"/>
      <c r="K107" s="13">
        <v>93.6</v>
      </c>
      <c r="L107" s="218">
        <v>118</v>
      </c>
      <c r="M107" s="174">
        <v>91</v>
      </c>
      <c r="N107" s="342"/>
      <c r="O107" s="343"/>
      <c r="P107" s="373" t="s">
        <v>36</v>
      </c>
      <c r="Q107" s="354"/>
      <c r="R107" s="338"/>
      <c r="S107" s="337"/>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338"/>
    </row>
    <row r="108" spans="1:112" x14ac:dyDescent="0.3">
      <c r="A108" s="233">
        <v>71</v>
      </c>
      <c r="B108" s="283" t="s">
        <v>220</v>
      </c>
      <c r="C108" s="235" t="s">
        <v>221</v>
      </c>
      <c r="D108" s="284" t="s">
        <v>32</v>
      </c>
      <c r="E108" s="284"/>
      <c r="F108" s="285"/>
      <c r="G108" s="292"/>
      <c r="H108" s="211">
        <v>37</v>
      </c>
      <c r="N108" s="287"/>
      <c r="O108" s="288"/>
      <c r="P108" s="402" t="s">
        <v>36</v>
      </c>
      <c r="Q108" s="290" t="s">
        <v>222</v>
      </c>
      <c r="R108" s="291"/>
      <c r="S108" s="284"/>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291"/>
      <c r="CL108" s="291"/>
      <c r="CM108" s="291"/>
      <c r="CN108" s="291"/>
      <c r="CO108" s="291"/>
      <c r="CP108" s="291"/>
      <c r="CQ108" s="291"/>
      <c r="CR108" s="291"/>
      <c r="CS108" s="291"/>
      <c r="CT108" s="291"/>
      <c r="CU108" s="291"/>
      <c r="CV108" s="291"/>
      <c r="CW108" s="291"/>
      <c r="CX108" s="291"/>
      <c r="CY108" s="291"/>
      <c r="CZ108" s="291"/>
      <c r="DA108" s="291"/>
      <c r="DB108" s="291"/>
      <c r="DC108" s="291"/>
      <c r="DD108" s="291"/>
      <c r="DE108" s="291"/>
      <c r="DF108" s="291"/>
      <c r="DG108" s="291"/>
      <c r="DH108" s="291"/>
    </row>
    <row r="109" spans="1:112" x14ac:dyDescent="0.3">
      <c r="A109" s="233">
        <v>72</v>
      </c>
      <c r="B109" s="283" t="s">
        <v>103</v>
      </c>
      <c r="C109" s="235" t="s">
        <v>223</v>
      </c>
      <c r="D109" s="284" t="s">
        <v>74</v>
      </c>
      <c r="E109" s="284" t="s">
        <v>163</v>
      </c>
      <c r="F109" s="285"/>
      <c r="G109" s="292"/>
      <c r="H109" s="211">
        <v>155</v>
      </c>
      <c r="K109" s="32">
        <v>98.7</v>
      </c>
      <c r="L109" s="211">
        <v>1899</v>
      </c>
      <c r="M109" s="167">
        <v>99.5</v>
      </c>
      <c r="N109" s="287"/>
      <c r="O109" s="288"/>
      <c r="P109" s="402" t="s">
        <v>36</v>
      </c>
      <c r="Q109" s="290"/>
      <c r="R109" s="291"/>
      <c r="S109" s="284"/>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1"/>
      <c r="CE109" s="291"/>
      <c r="CF109" s="291"/>
      <c r="CG109" s="291"/>
      <c r="CH109" s="291"/>
      <c r="CI109" s="291"/>
      <c r="CJ109" s="291"/>
      <c r="CK109" s="291"/>
      <c r="CL109" s="291"/>
      <c r="CM109" s="291"/>
      <c r="CN109" s="291"/>
      <c r="CO109" s="291"/>
      <c r="CP109" s="291"/>
      <c r="CQ109" s="291"/>
      <c r="CR109" s="291"/>
      <c r="CS109" s="291"/>
      <c r="CT109" s="291"/>
      <c r="CU109" s="291"/>
      <c r="CV109" s="291"/>
      <c r="CW109" s="291"/>
      <c r="CX109" s="291"/>
      <c r="CY109" s="291"/>
      <c r="CZ109" s="291"/>
      <c r="DA109" s="291"/>
      <c r="DB109" s="291"/>
      <c r="DC109" s="291"/>
      <c r="DD109" s="291"/>
      <c r="DE109" s="291"/>
      <c r="DF109" s="291"/>
      <c r="DG109" s="291"/>
      <c r="DH109" s="291"/>
    </row>
    <row r="110" spans="1:112" x14ac:dyDescent="0.3">
      <c r="A110" s="233">
        <v>73</v>
      </c>
      <c r="B110" s="283" t="s">
        <v>224</v>
      </c>
      <c r="C110" s="235" t="s">
        <v>225</v>
      </c>
      <c r="D110" s="284" t="s">
        <v>32</v>
      </c>
      <c r="E110" s="284"/>
      <c r="F110" s="285"/>
      <c r="G110" s="292"/>
      <c r="H110" s="211">
        <v>163</v>
      </c>
      <c r="K110" s="32">
        <v>99.4</v>
      </c>
      <c r="L110" s="211">
        <v>153</v>
      </c>
      <c r="M110" s="167">
        <v>100</v>
      </c>
      <c r="N110" s="287"/>
      <c r="O110" s="288"/>
      <c r="P110" s="402" t="s">
        <v>36</v>
      </c>
      <c r="Q110" s="290"/>
      <c r="R110" s="291"/>
      <c r="S110" s="284"/>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c r="CA110" s="291"/>
      <c r="CB110" s="291"/>
      <c r="CC110" s="291"/>
      <c r="CD110" s="291"/>
      <c r="CE110" s="291"/>
      <c r="CF110" s="291"/>
      <c r="CG110" s="291"/>
      <c r="CH110" s="291"/>
      <c r="CI110" s="291"/>
      <c r="CJ110" s="291"/>
      <c r="CK110" s="291"/>
      <c r="CL110" s="291"/>
      <c r="CM110" s="291"/>
      <c r="CN110" s="291"/>
      <c r="CO110" s="291"/>
      <c r="CP110" s="291"/>
      <c r="CQ110" s="291"/>
      <c r="CR110" s="291"/>
      <c r="CS110" s="291"/>
      <c r="CT110" s="291"/>
      <c r="CU110" s="291"/>
      <c r="CV110" s="291"/>
      <c r="CW110" s="291"/>
      <c r="CX110" s="291"/>
      <c r="CY110" s="291"/>
      <c r="CZ110" s="291"/>
      <c r="DA110" s="291"/>
      <c r="DB110" s="291"/>
      <c r="DC110" s="291"/>
      <c r="DD110" s="291"/>
      <c r="DE110" s="291"/>
      <c r="DF110" s="291"/>
      <c r="DG110" s="291"/>
      <c r="DH110" s="291"/>
    </row>
    <row r="111" spans="1:112" x14ac:dyDescent="0.3">
      <c r="A111" s="233">
        <v>74</v>
      </c>
      <c r="B111" s="283" t="s">
        <v>226</v>
      </c>
      <c r="C111" s="235" t="s">
        <v>227</v>
      </c>
      <c r="D111" s="284" t="s">
        <v>74</v>
      </c>
      <c r="E111" s="284"/>
      <c r="F111" s="285"/>
      <c r="G111" s="292"/>
      <c r="H111" s="211">
        <v>79</v>
      </c>
      <c r="K111" s="32">
        <v>91.14</v>
      </c>
      <c r="L111" s="211">
        <v>1995</v>
      </c>
      <c r="M111" s="167">
        <v>99.9</v>
      </c>
      <c r="N111" s="287"/>
      <c r="O111" s="288"/>
      <c r="P111" s="402" t="s">
        <v>36</v>
      </c>
      <c r="Q111" s="290"/>
      <c r="R111" s="291"/>
      <c r="S111" s="284"/>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c r="CL111" s="291"/>
      <c r="CM111" s="291"/>
      <c r="CN111" s="291"/>
      <c r="CO111" s="291"/>
      <c r="CP111" s="291"/>
      <c r="CQ111" s="291"/>
      <c r="CR111" s="291"/>
      <c r="CS111" s="291"/>
      <c r="CT111" s="291"/>
      <c r="CU111" s="291"/>
      <c r="CV111" s="291"/>
      <c r="CW111" s="291"/>
      <c r="CX111" s="291"/>
      <c r="CY111" s="291"/>
      <c r="CZ111" s="291"/>
      <c r="DA111" s="291"/>
      <c r="DB111" s="291"/>
      <c r="DC111" s="291"/>
      <c r="DD111" s="291"/>
      <c r="DE111" s="291"/>
      <c r="DF111" s="291"/>
      <c r="DG111" s="291"/>
      <c r="DH111" s="291"/>
    </row>
    <row r="112" spans="1:112" x14ac:dyDescent="0.3">
      <c r="A112" s="233">
        <v>75</v>
      </c>
      <c r="B112" s="283" t="s">
        <v>51</v>
      </c>
      <c r="C112" s="235" t="s">
        <v>228</v>
      </c>
      <c r="D112" s="284" t="s">
        <v>53</v>
      </c>
      <c r="E112" s="284" t="s">
        <v>54</v>
      </c>
      <c r="F112" s="285"/>
      <c r="G112" s="292"/>
      <c r="H112" s="211">
        <v>137</v>
      </c>
      <c r="J112" s="10">
        <v>88.2</v>
      </c>
      <c r="K112" s="32">
        <v>96.9</v>
      </c>
      <c r="L112" s="211">
        <v>210</v>
      </c>
      <c r="M112" s="167">
        <v>98.3</v>
      </c>
      <c r="N112" s="287">
        <v>96.9</v>
      </c>
      <c r="O112" s="288">
        <v>98.3</v>
      </c>
      <c r="P112" s="402" t="s">
        <v>36</v>
      </c>
      <c r="Q112" s="290"/>
      <c r="R112" s="291"/>
      <c r="S112" s="284"/>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1"/>
      <c r="CE112" s="291"/>
      <c r="CF112" s="291"/>
      <c r="CG112" s="291"/>
      <c r="CH112" s="291"/>
      <c r="CI112" s="291"/>
      <c r="CJ112" s="291"/>
      <c r="CK112" s="291"/>
      <c r="CL112" s="291"/>
      <c r="CM112" s="291"/>
      <c r="CN112" s="291"/>
      <c r="CO112" s="291"/>
      <c r="CP112" s="291"/>
      <c r="CQ112" s="291"/>
      <c r="CR112" s="291"/>
      <c r="CS112" s="291"/>
      <c r="CT112" s="291"/>
      <c r="CU112" s="291"/>
      <c r="CV112" s="291"/>
      <c r="CW112" s="291"/>
      <c r="CX112" s="291"/>
      <c r="CY112" s="291"/>
      <c r="CZ112" s="291"/>
      <c r="DA112" s="291"/>
      <c r="DB112" s="291"/>
      <c r="DC112" s="291"/>
      <c r="DD112" s="291"/>
      <c r="DE112" s="291"/>
      <c r="DF112" s="291"/>
      <c r="DG112" s="291"/>
      <c r="DH112" s="291"/>
    </row>
    <row r="113" spans="1:112" x14ac:dyDescent="0.3">
      <c r="A113" s="233">
        <v>76</v>
      </c>
      <c r="B113" s="283" t="s">
        <v>229</v>
      </c>
      <c r="C113" s="235" t="s">
        <v>230</v>
      </c>
      <c r="D113" s="284" t="s">
        <v>53</v>
      </c>
      <c r="E113" s="284" t="s">
        <v>231</v>
      </c>
      <c r="F113" s="285"/>
      <c r="G113" s="292"/>
      <c r="H113" s="211">
        <v>86</v>
      </c>
      <c r="L113" s="211">
        <v>292</v>
      </c>
      <c r="N113" s="287">
        <v>98.8</v>
      </c>
      <c r="O113" s="288">
        <v>100</v>
      </c>
      <c r="P113" s="402" t="s">
        <v>36</v>
      </c>
      <c r="Q113" s="290"/>
      <c r="R113" s="291"/>
      <c r="S113" s="284"/>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c r="CL113" s="291"/>
      <c r="CM113" s="291"/>
      <c r="CN113" s="291"/>
      <c r="CO113" s="291"/>
      <c r="CP113" s="291"/>
      <c r="CQ113" s="291"/>
      <c r="CR113" s="291"/>
      <c r="CS113" s="291"/>
      <c r="CT113" s="291"/>
      <c r="CU113" s="291"/>
      <c r="CV113" s="291"/>
      <c r="CW113" s="291"/>
      <c r="CX113" s="291"/>
      <c r="CY113" s="291"/>
      <c r="CZ113" s="291"/>
      <c r="DA113" s="291"/>
      <c r="DB113" s="291"/>
      <c r="DC113" s="291"/>
      <c r="DD113" s="291"/>
      <c r="DE113" s="291"/>
      <c r="DF113" s="291"/>
      <c r="DG113" s="291"/>
      <c r="DH113" s="291"/>
    </row>
    <row r="114" spans="1:112" x14ac:dyDescent="0.3">
      <c r="A114" s="233">
        <v>77</v>
      </c>
      <c r="B114" s="283" t="s">
        <v>232</v>
      </c>
      <c r="C114" s="235" t="s">
        <v>233</v>
      </c>
      <c r="D114" s="284" t="s">
        <v>32</v>
      </c>
      <c r="E114" s="284" t="s">
        <v>46</v>
      </c>
      <c r="F114" s="285"/>
      <c r="G114" s="292"/>
      <c r="H114" s="211">
        <v>359</v>
      </c>
      <c r="L114" s="211">
        <v>820</v>
      </c>
      <c r="N114" s="287">
        <v>98.89</v>
      </c>
      <c r="O114" s="288">
        <v>98.05</v>
      </c>
      <c r="P114" s="402" t="s">
        <v>36</v>
      </c>
      <c r="Q114" s="290"/>
      <c r="R114" s="291"/>
      <c r="S114" s="284"/>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c r="BN114" s="291"/>
      <c r="BO114" s="291"/>
      <c r="BP114" s="291"/>
      <c r="BQ114" s="291"/>
      <c r="BR114" s="291"/>
      <c r="BS114" s="291"/>
      <c r="BT114" s="291"/>
      <c r="BU114" s="291"/>
      <c r="BV114" s="291"/>
      <c r="BW114" s="291"/>
      <c r="BX114" s="291"/>
      <c r="BY114" s="291"/>
      <c r="BZ114" s="291"/>
      <c r="CA114" s="291"/>
      <c r="CB114" s="291"/>
      <c r="CC114" s="291"/>
      <c r="CD114" s="291"/>
      <c r="CE114" s="291"/>
      <c r="CF114" s="291"/>
      <c r="CG114" s="291"/>
      <c r="CH114" s="291"/>
      <c r="CI114" s="291"/>
      <c r="CJ114" s="291"/>
      <c r="CK114" s="291"/>
      <c r="CL114" s="291"/>
      <c r="CM114" s="291"/>
      <c r="CN114" s="291"/>
      <c r="CO114" s="291"/>
      <c r="CP114" s="291"/>
      <c r="CQ114" s="291"/>
      <c r="CR114" s="291"/>
      <c r="CS114" s="291"/>
      <c r="CT114" s="291"/>
      <c r="CU114" s="291"/>
      <c r="CV114" s="291"/>
      <c r="CW114" s="291"/>
      <c r="CX114" s="291"/>
      <c r="CY114" s="291"/>
      <c r="CZ114" s="291"/>
      <c r="DA114" s="291"/>
      <c r="DB114" s="291"/>
      <c r="DC114" s="291"/>
      <c r="DD114" s="291"/>
      <c r="DE114" s="291"/>
      <c r="DF114" s="291"/>
      <c r="DG114" s="291"/>
      <c r="DH114" s="291"/>
    </row>
    <row r="115" spans="1:112" x14ac:dyDescent="0.3">
      <c r="A115" s="233">
        <v>78</v>
      </c>
      <c r="B115" s="283" t="s">
        <v>234</v>
      </c>
      <c r="C115" s="235" t="s">
        <v>235</v>
      </c>
      <c r="D115" s="284" t="s">
        <v>53</v>
      </c>
      <c r="E115" s="284" t="s">
        <v>33</v>
      </c>
      <c r="F115" s="285"/>
      <c r="G115" s="292"/>
      <c r="H115" s="211">
        <v>126</v>
      </c>
      <c r="K115" s="32">
        <v>99.21</v>
      </c>
      <c r="L115" s="211">
        <v>352</v>
      </c>
      <c r="M115" s="167">
        <v>100</v>
      </c>
      <c r="N115" s="287"/>
      <c r="O115" s="288"/>
      <c r="P115" s="402" t="s">
        <v>36</v>
      </c>
      <c r="Q115" s="290"/>
      <c r="R115" s="291"/>
      <c r="S115" s="284"/>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c r="CL115" s="291"/>
      <c r="CM115" s="291"/>
      <c r="CN115" s="291"/>
      <c r="CO115" s="291"/>
      <c r="CP115" s="291"/>
      <c r="CQ115" s="291"/>
      <c r="CR115" s="291"/>
      <c r="CS115" s="291"/>
      <c r="CT115" s="291"/>
      <c r="CU115" s="291"/>
      <c r="CV115" s="291"/>
      <c r="CW115" s="291"/>
      <c r="CX115" s="291"/>
      <c r="CY115" s="291"/>
      <c r="CZ115" s="291"/>
      <c r="DA115" s="291"/>
      <c r="DB115" s="291"/>
      <c r="DC115" s="291"/>
      <c r="DD115" s="291"/>
      <c r="DE115" s="291"/>
      <c r="DF115" s="291"/>
      <c r="DG115" s="291"/>
      <c r="DH115" s="291"/>
    </row>
    <row r="116" spans="1:112" x14ac:dyDescent="0.3">
      <c r="A116" s="233"/>
      <c r="B116" s="283"/>
      <c r="C116" s="235"/>
      <c r="D116" s="284"/>
      <c r="E116" s="284"/>
      <c r="F116" s="285"/>
      <c r="G116" s="292"/>
      <c r="N116" s="287"/>
      <c r="O116" s="288"/>
      <c r="P116" s="289"/>
      <c r="Q116" s="290"/>
      <c r="R116" s="291"/>
      <c r="S116" s="284"/>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291"/>
      <c r="CL116" s="291"/>
      <c r="CM116" s="291"/>
      <c r="CN116" s="291"/>
      <c r="CO116" s="291"/>
      <c r="CP116" s="291"/>
      <c r="CQ116" s="291"/>
      <c r="CR116" s="291"/>
      <c r="CS116" s="291"/>
      <c r="CT116" s="291"/>
      <c r="CU116" s="291"/>
      <c r="CV116" s="291"/>
      <c r="CW116" s="291"/>
      <c r="CX116" s="291"/>
      <c r="CY116" s="291"/>
      <c r="CZ116" s="291"/>
      <c r="DA116" s="291"/>
      <c r="DB116" s="291"/>
      <c r="DC116" s="291"/>
      <c r="DD116" s="291"/>
      <c r="DE116" s="291"/>
      <c r="DF116" s="291"/>
      <c r="DG116" s="291"/>
      <c r="DH116" s="291"/>
    </row>
    <row r="117" spans="1:112" x14ac:dyDescent="0.3">
      <c r="A117" s="233"/>
      <c r="B117" s="283"/>
      <c r="C117" s="408"/>
      <c r="D117" s="284"/>
      <c r="E117" s="284"/>
      <c r="F117" s="285"/>
      <c r="G117" s="292"/>
      <c r="H117" s="211">
        <f>SUM(H9:H115)</f>
        <v>14991</v>
      </c>
      <c r="I117" s="36" t="s">
        <v>236</v>
      </c>
      <c r="J117" s="37">
        <f>AVERAGE(J9:J115)</f>
        <v>74.320158730158724</v>
      </c>
      <c r="K117" s="71">
        <f>AVERAGE(K9:K115)</f>
        <v>93.419120879120854</v>
      </c>
      <c r="L117" s="211">
        <f>SUM(L9:L115)</f>
        <v>27837</v>
      </c>
      <c r="M117" s="178">
        <f>AVERAGE(M9:M115)</f>
        <v>97.156956521739119</v>
      </c>
      <c r="N117" s="37">
        <f>AVERAGE(N9:N115)</f>
        <v>94.649999999999991</v>
      </c>
      <c r="O117" s="71">
        <f>AVERAGE(O9:O115)</f>
        <v>98.763000000000005</v>
      </c>
      <c r="P117" s="289"/>
      <c r="Q117" s="290"/>
      <c r="R117" s="291"/>
      <c r="S117" s="284"/>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1"/>
      <c r="CE117" s="291"/>
      <c r="CF117" s="291"/>
      <c r="CG117" s="291"/>
      <c r="CH117" s="291"/>
      <c r="CI117" s="291"/>
      <c r="CJ117" s="291"/>
      <c r="CK117" s="291"/>
      <c r="CL117" s="291"/>
      <c r="CM117" s="291"/>
      <c r="CN117" s="291"/>
      <c r="CO117" s="291"/>
      <c r="CP117" s="291"/>
      <c r="CQ117" s="291"/>
      <c r="CR117" s="291"/>
      <c r="CS117" s="291"/>
      <c r="CT117" s="291"/>
      <c r="CU117" s="291"/>
      <c r="CV117" s="291"/>
      <c r="CW117" s="291"/>
      <c r="CX117" s="291"/>
      <c r="CY117" s="291"/>
      <c r="CZ117" s="291"/>
      <c r="DA117" s="291"/>
      <c r="DB117" s="291"/>
      <c r="DC117" s="291"/>
      <c r="DD117" s="291"/>
      <c r="DE117" s="291"/>
      <c r="DF117" s="291"/>
      <c r="DG117" s="291"/>
      <c r="DH117" s="291"/>
    </row>
    <row r="118" spans="1:112" ht="15" thickBot="1" x14ac:dyDescent="0.35">
      <c r="B118" s="283"/>
      <c r="C118" s="408"/>
      <c r="D118" s="284"/>
      <c r="E118" s="284"/>
      <c r="F118" s="285"/>
      <c r="G118" s="292"/>
      <c r="I118" s="28" t="s">
        <v>237</v>
      </c>
      <c r="J118" s="26">
        <f>MEDIAN(J9:J103)</f>
        <v>73.8</v>
      </c>
      <c r="K118" s="72">
        <f>MEDIAN(K9:K103)</f>
        <v>94.7</v>
      </c>
      <c r="L118" s="226"/>
      <c r="M118" s="179">
        <f>MEDIAN(M9:M103)</f>
        <v>98.6</v>
      </c>
      <c r="N118" s="26">
        <f>MEDIAN(N9:N102)</f>
        <v>97.56</v>
      </c>
      <c r="O118" s="72">
        <f>MEDIAN(O9:O102)</f>
        <v>99.2</v>
      </c>
      <c r="P118" s="289"/>
      <c r="Q118" s="290"/>
      <c r="R118" s="291"/>
      <c r="S118" s="284"/>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1"/>
      <c r="BX118" s="291"/>
      <c r="BY118" s="291"/>
      <c r="BZ118" s="291"/>
      <c r="CA118" s="291"/>
      <c r="CB118" s="291"/>
      <c r="CC118" s="291"/>
      <c r="CD118" s="291"/>
      <c r="CE118" s="291"/>
      <c r="CF118" s="291"/>
      <c r="CG118" s="291"/>
      <c r="CH118" s="291"/>
      <c r="CI118" s="291"/>
      <c r="CJ118" s="291"/>
      <c r="CK118" s="291"/>
      <c r="CL118" s="291"/>
      <c r="CM118" s="291"/>
      <c r="CN118" s="291"/>
      <c r="CO118" s="291"/>
      <c r="CP118" s="291"/>
      <c r="CQ118" s="291"/>
      <c r="CR118" s="291"/>
      <c r="CS118" s="291"/>
      <c r="CT118" s="291"/>
      <c r="CU118" s="291"/>
      <c r="CV118" s="291"/>
      <c r="CW118" s="291"/>
      <c r="CX118" s="291"/>
      <c r="CY118" s="291"/>
      <c r="CZ118" s="291"/>
      <c r="DA118" s="291"/>
      <c r="DB118" s="291"/>
      <c r="DC118" s="291"/>
      <c r="DD118" s="291"/>
      <c r="DE118" s="291"/>
      <c r="DF118" s="291"/>
      <c r="DG118" s="291"/>
      <c r="DH118" s="291"/>
    </row>
    <row r="119" spans="1:112" x14ac:dyDescent="0.3">
      <c r="B119" s="283"/>
      <c r="C119" s="408"/>
      <c r="D119" s="284"/>
      <c r="E119" s="284"/>
      <c r="F119" s="285"/>
      <c r="G119" s="292"/>
      <c r="H119" s="164"/>
      <c r="I119" s="291"/>
      <c r="J119" s="291"/>
      <c r="N119" s="287"/>
      <c r="O119" s="288"/>
      <c r="P119" s="289"/>
      <c r="Q119" s="290"/>
      <c r="R119" s="291"/>
      <c r="S119" s="284"/>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1"/>
      <c r="BX119" s="291"/>
      <c r="BY119" s="291"/>
      <c r="BZ119" s="291"/>
      <c r="CA119" s="291"/>
      <c r="CB119" s="291"/>
      <c r="CC119" s="291"/>
      <c r="CD119" s="291"/>
      <c r="CE119" s="291"/>
      <c r="CF119" s="291"/>
      <c r="CG119" s="291"/>
      <c r="CH119" s="291"/>
      <c r="CI119" s="291"/>
      <c r="CJ119" s="291"/>
      <c r="CK119" s="291"/>
      <c r="CL119" s="291"/>
      <c r="CM119" s="291"/>
      <c r="CN119" s="291"/>
      <c r="CO119" s="291"/>
      <c r="CP119" s="291"/>
      <c r="CQ119" s="291"/>
      <c r="CR119" s="291"/>
      <c r="CS119" s="291"/>
      <c r="CT119" s="291"/>
      <c r="CU119" s="291"/>
      <c r="CV119" s="291"/>
      <c r="CW119" s="291"/>
      <c r="CX119" s="291"/>
      <c r="CY119" s="291"/>
      <c r="CZ119" s="291"/>
      <c r="DA119" s="291"/>
      <c r="DB119" s="291"/>
      <c r="DC119" s="291"/>
      <c r="DD119" s="291"/>
      <c r="DE119" s="291"/>
      <c r="DF119" s="291"/>
      <c r="DG119" s="291"/>
      <c r="DH119" s="291"/>
    </row>
    <row r="120" spans="1:112" x14ac:dyDescent="0.3">
      <c r="B120" s="283"/>
      <c r="C120" s="408"/>
      <c r="D120" s="284"/>
      <c r="E120" s="284"/>
      <c r="F120" s="285"/>
      <c r="G120" s="292"/>
      <c r="H120" s="164"/>
      <c r="I120" s="291"/>
      <c r="J120" s="291"/>
      <c r="N120" s="287"/>
      <c r="O120" s="288"/>
      <c r="P120" s="289"/>
      <c r="Q120" s="290"/>
      <c r="R120" s="291"/>
      <c r="S120" s="284"/>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91"/>
      <c r="CA120" s="291"/>
      <c r="CB120" s="291"/>
      <c r="CC120" s="291"/>
      <c r="CD120" s="291"/>
      <c r="CE120" s="291"/>
      <c r="CF120" s="291"/>
      <c r="CG120" s="291"/>
      <c r="CH120" s="291"/>
      <c r="CI120" s="291"/>
      <c r="CJ120" s="291"/>
      <c r="CK120" s="291"/>
      <c r="CL120" s="291"/>
      <c r="CM120" s="291"/>
      <c r="CN120" s="291"/>
      <c r="CO120" s="291"/>
      <c r="CP120" s="291"/>
      <c r="CQ120" s="291"/>
      <c r="CR120" s="291"/>
      <c r="CS120" s="291"/>
      <c r="CT120" s="291"/>
      <c r="CU120" s="291"/>
      <c r="CV120" s="291"/>
      <c r="CW120" s="291"/>
      <c r="CX120" s="291"/>
      <c r="CY120" s="291"/>
      <c r="CZ120" s="291"/>
      <c r="DA120" s="291"/>
      <c r="DB120" s="291"/>
      <c r="DC120" s="291"/>
      <c r="DD120" s="291"/>
      <c r="DE120" s="291"/>
      <c r="DF120" s="291"/>
      <c r="DG120" s="291"/>
      <c r="DH120" s="291"/>
    </row>
    <row r="121" spans="1:112" x14ac:dyDescent="0.3">
      <c r="B121" s="283"/>
      <c r="C121" s="408"/>
      <c r="D121" s="284"/>
      <c r="E121" s="284"/>
      <c r="F121" s="285"/>
      <c r="G121" s="292"/>
      <c r="N121" s="287"/>
      <c r="O121" s="288"/>
      <c r="P121" s="289"/>
      <c r="Q121" s="290"/>
      <c r="R121" s="291"/>
      <c r="S121" s="284"/>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291"/>
      <c r="BR121" s="291"/>
      <c r="BS121" s="291"/>
      <c r="BT121" s="291"/>
      <c r="BU121" s="291"/>
      <c r="BV121" s="291"/>
      <c r="BW121" s="291"/>
      <c r="BX121" s="291"/>
      <c r="BY121" s="291"/>
      <c r="BZ121" s="291"/>
      <c r="CA121" s="291"/>
      <c r="CB121" s="291"/>
      <c r="CC121" s="291"/>
      <c r="CD121" s="291"/>
      <c r="CE121" s="291"/>
      <c r="CF121" s="291"/>
      <c r="CG121" s="291"/>
      <c r="CH121" s="291"/>
      <c r="CI121" s="291"/>
      <c r="CJ121" s="291"/>
      <c r="CK121" s="291"/>
      <c r="CL121" s="291"/>
      <c r="CM121" s="291"/>
      <c r="CN121" s="291"/>
      <c r="CO121" s="291"/>
      <c r="CP121" s="291"/>
      <c r="CQ121" s="291"/>
      <c r="CR121" s="291"/>
      <c r="CS121" s="291"/>
      <c r="CT121" s="291"/>
      <c r="CU121" s="291"/>
      <c r="CV121" s="291"/>
      <c r="CW121" s="291"/>
      <c r="CX121" s="291"/>
      <c r="CY121" s="291"/>
      <c r="CZ121" s="291"/>
      <c r="DA121" s="291"/>
      <c r="DB121" s="291"/>
      <c r="DC121" s="291"/>
      <c r="DD121" s="291"/>
      <c r="DE121" s="291"/>
      <c r="DF121" s="291"/>
      <c r="DG121" s="291"/>
      <c r="DH121" s="291"/>
    </row>
    <row r="122" spans="1:112" x14ac:dyDescent="0.3">
      <c r="B122" s="283"/>
      <c r="C122" s="408"/>
      <c r="D122" s="284"/>
      <c r="E122" s="284"/>
      <c r="F122" s="285"/>
      <c r="G122" s="286"/>
      <c r="H122" s="228" t="s">
        <v>238</v>
      </c>
      <c r="I122" s="112">
        <f>MIN(K8:K84)</f>
        <v>48.7</v>
      </c>
      <c r="J122" s="112"/>
      <c r="N122" s="287"/>
      <c r="O122" s="288"/>
      <c r="P122" s="289"/>
      <c r="Q122" s="290"/>
      <c r="R122" s="291"/>
      <c r="S122" s="284"/>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1"/>
      <c r="BM122" s="291"/>
      <c r="BN122" s="291"/>
      <c r="BO122" s="291"/>
      <c r="BP122" s="291"/>
      <c r="BQ122" s="291"/>
      <c r="BR122" s="291"/>
      <c r="BS122" s="291"/>
      <c r="BT122" s="291"/>
      <c r="BU122" s="291"/>
      <c r="BV122" s="291"/>
      <c r="BW122" s="291"/>
      <c r="BX122" s="291"/>
      <c r="BY122" s="291"/>
      <c r="BZ122" s="291"/>
      <c r="CA122" s="291"/>
      <c r="CB122" s="291"/>
      <c r="CC122" s="291"/>
      <c r="CD122" s="291"/>
      <c r="CE122" s="291"/>
      <c r="CF122" s="291"/>
      <c r="CG122" s="291"/>
      <c r="CH122" s="291"/>
      <c r="CI122" s="291"/>
      <c r="CJ122" s="291"/>
      <c r="CK122" s="291"/>
      <c r="CL122" s="291"/>
      <c r="CM122" s="291"/>
      <c r="CN122" s="291"/>
      <c r="CO122" s="291"/>
      <c r="CP122" s="291"/>
      <c r="CQ122" s="291"/>
      <c r="CR122" s="291"/>
      <c r="CS122" s="291"/>
      <c r="CT122" s="291"/>
      <c r="CU122" s="291"/>
      <c r="CV122" s="291"/>
      <c r="CW122" s="291"/>
      <c r="CX122" s="291"/>
      <c r="CY122" s="291"/>
      <c r="CZ122" s="291"/>
      <c r="DA122" s="291"/>
      <c r="DB122" s="291"/>
      <c r="DC122" s="291"/>
      <c r="DD122" s="291"/>
      <c r="DE122" s="291"/>
      <c r="DF122" s="291"/>
      <c r="DG122" s="291"/>
      <c r="DH122" s="291"/>
    </row>
    <row r="123" spans="1:112" x14ac:dyDescent="0.3">
      <c r="B123" s="283"/>
      <c r="C123" s="408"/>
      <c r="D123" s="284"/>
      <c r="E123" s="284"/>
      <c r="F123" s="285"/>
      <c r="G123" s="286"/>
      <c r="H123" s="228" t="s">
        <v>239</v>
      </c>
      <c r="I123" s="112">
        <f>_xlfn.QUARTILE.INC(K8:K84,1)</f>
        <v>89.65</v>
      </c>
      <c r="J123" s="112">
        <f>++I123-I122</f>
        <v>40.950000000000003</v>
      </c>
      <c r="N123" s="287"/>
      <c r="O123" s="288"/>
      <c r="P123" s="289"/>
      <c r="Q123" s="290"/>
      <c r="R123" s="291"/>
      <c r="S123" s="284"/>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1"/>
      <c r="BX123" s="291"/>
      <c r="BY123" s="291"/>
      <c r="BZ123" s="291"/>
      <c r="CA123" s="291"/>
      <c r="CB123" s="291"/>
      <c r="CC123" s="291"/>
      <c r="CD123" s="291"/>
      <c r="CE123" s="291"/>
      <c r="CF123" s="291"/>
      <c r="CG123" s="291"/>
      <c r="CH123" s="291"/>
      <c r="CI123" s="291"/>
      <c r="CJ123" s="291"/>
      <c r="CK123" s="291"/>
      <c r="CL123" s="291"/>
      <c r="CM123" s="291"/>
      <c r="CN123" s="291"/>
      <c r="CO123" s="291"/>
      <c r="CP123" s="291"/>
      <c r="CQ123" s="291"/>
      <c r="CR123" s="291"/>
      <c r="CS123" s="291"/>
      <c r="CT123" s="291"/>
      <c r="CU123" s="291"/>
      <c r="CV123" s="291"/>
      <c r="CW123" s="291"/>
      <c r="CX123" s="291"/>
      <c r="CY123" s="291"/>
      <c r="CZ123" s="291"/>
      <c r="DA123" s="291"/>
      <c r="DB123" s="291"/>
      <c r="DC123" s="291"/>
      <c r="DD123" s="291"/>
      <c r="DE123" s="291"/>
      <c r="DF123" s="291"/>
      <c r="DG123" s="291"/>
      <c r="DH123" s="291"/>
    </row>
    <row r="124" spans="1:112" x14ac:dyDescent="0.3">
      <c r="B124" s="283"/>
      <c r="C124" s="408"/>
      <c r="D124" s="284"/>
      <c r="E124" s="284"/>
      <c r="F124" s="285"/>
      <c r="G124" s="286"/>
      <c r="H124" s="228" t="s">
        <v>240</v>
      </c>
      <c r="I124" s="112">
        <f>_xlfn.QUARTILE.INC(K8:K84,2)</f>
        <v>94.314999999999998</v>
      </c>
      <c r="J124" s="112">
        <f>++I124-I123</f>
        <v>4.664999999999992</v>
      </c>
      <c r="N124" s="287"/>
      <c r="O124" s="288"/>
      <c r="P124" s="289"/>
      <c r="Q124" s="290"/>
      <c r="R124" s="291"/>
      <c r="S124" s="284"/>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1"/>
      <c r="BX124" s="291"/>
      <c r="BY124" s="291"/>
      <c r="BZ124" s="291"/>
      <c r="CA124" s="291"/>
      <c r="CB124" s="291"/>
      <c r="CC124" s="291"/>
      <c r="CD124" s="291"/>
      <c r="CE124" s="291"/>
      <c r="CF124" s="291"/>
      <c r="CG124" s="291"/>
      <c r="CH124" s="291"/>
      <c r="CI124" s="291"/>
      <c r="CJ124" s="291"/>
      <c r="CK124" s="291"/>
      <c r="CL124" s="291"/>
      <c r="CM124" s="291"/>
      <c r="CN124" s="291"/>
      <c r="CO124" s="291"/>
      <c r="CP124" s="291"/>
      <c r="CQ124" s="291"/>
      <c r="CR124" s="291"/>
      <c r="CS124" s="291"/>
      <c r="CT124" s="291"/>
      <c r="CU124" s="291"/>
      <c r="CV124" s="291"/>
      <c r="CW124" s="291"/>
      <c r="CX124" s="291"/>
      <c r="CY124" s="291"/>
      <c r="CZ124" s="291"/>
      <c r="DA124" s="291"/>
      <c r="DB124" s="291"/>
      <c r="DC124" s="291"/>
      <c r="DD124" s="291"/>
      <c r="DE124" s="291"/>
      <c r="DF124" s="291"/>
      <c r="DG124" s="291"/>
      <c r="DH124" s="291"/>
    </row>
    <row r="125" spans="1:112" x14ac:dyDescent="0.3">
      <c r="B125" s="283"/>
      <c r="C125" s="408"/>
      <c r="D125" s="284"/>
      <c r="E125" s="284"/>
      <c r="F125" s="285"/>
      <c r="G125" s="286"/>
      <c r="H125" s="228" t="s">
        <v>241</v>
      </c>
      <c r="I125" s="112">
        <f>_xlfn.QUARTILE.INC(K8:K84,3)</f>
        <v>97.4</v>
      </c>
      <c r="J125" s="112">
        <f>++I125-I124</f>
        <v>3.085000000000008</v>
      </c>
      <c r="N125" s="287"/>
      <c r="O125" s="288"/>
      <c r="P125" s="289"/>
      <c r="Q125" s="290"/>
      <c r="R125" s="291"/>
      <c r="S125" s="284"/>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c r="BT125" s="291"/>
      <c r="BU125" s="291"/>
      <c r="BV125" s="291"/>
      <c r="BW125" s="291"/>
      <c r="BX125" s="291"/>
      <c r="BY125" s="291"/>
      <c r="BZ125" s="291"/>
      <c r="CA125" s="291"/>
      <c r="CB125" s="291"/>
      <c r="CC125" s="291"/>
      <c r="CD125" s="291"/>
      <c r="CE125" s="291"/>
      <c r="CF125" s="291"/>
      <c r="CG125" s="291"/>
      <c r="CH125" s="291"/>
      <c r="CI125" s="291"/>
      <c r="CJ125" s="291"/>
      <c r="CK125" s="291"/>
      <c r="CL125" s="291"/>
      <c r="CM125" s="291"/>
      <c r="CN125" s="291"/>
      <c r="CO125" s="291"/>
      <c r="CP125" s="291"/>
      <c r="CQ125" s="291"/>
      <c r="CR125" s="291"/>
      <c r="CS125" s="291"/>
      <c r="CT125" s="291"/>
      <c r="CU125" s="291"/>
      <c r="CV125" s="291"/>
      <c r="CW125" s="291"/>
      <c r="CX125" s="291"/>
      <c r="CY125" s="291"/>
      <c r="CZ125" s="291"/>
      <c r="DA125" s="291"/>
      <c r="DB125" s="291"/>
      <c r="DC125" s="291"/>
      <c r="DD125" s="291"/>
      <c r="DE125" s="291"/>
      <c r="DF125" s="291"/>
      <c r="DG125" s="291"/>
      <c r="DH125" s="291"/>
    </row>
    <row r="126" spans="1:112" x14ac:dyDescent="0.3">
      <c r="B126" s="283"/>
      <c r="C126" s="408"/>
      <c r="D126" s="284"/>
      <c r="E126" s="284"/>
      <c r="F126" s="285"/>
      <c r="G126" s="286"/>
      <c r="H126" s="228" t="s">
        <v>242</v>
      </c>
      <c r="I126" s="112">
        <f>MAX(K8:K84)</f>
        <v>100</v>
      </c>
      <c r="J126" s="112">
        <f>++I126-I125</f>
        <v>2.5999999999999943</v>
      </c>
      <c r="N126" s="287"/>
      <c r="O126" s="288"/>
      <c r="P126" s="289"/>
      <c r="Q126" s="290"/>
      <c r="R126" s="291"/>
      <c r="S126" s="284"/>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c r="BT126" s="291"/>
      <c r="BU126" s="291"/>
      <c r="BV126" s="291"/>
      <c r="BW126" s="291"/>
      <c r="BX126" s="291"/>
      <c r="BY126" s="291"/>
      <c r="BZ126" s="291"/>
      <c r="CA126" s="291"/>
      <c r="CB126" s="291"/>
      <c r="CC126" s="291"/>
      <c r="CD126" s="291"/>
      <c r="CE126" s="291"/>
      <c r="CF126" s="291"/>
      <c r="CG126" s="291"/>
      <c r="CH126" s="291"/>
      <c r="CI126" s="291"/>
      <c r="CJ126" s="291"/>
      <c r="CK126" s="291"/>
      <c r="CL126" s="291"/>
      <c r="CM126" s="291"/>
      <c r="CN126" s="291"/>
      <c r="CO126" s="291"/>
      <c r="CP126" s="291"/>
      <c r="CQ126" s="291"/>
      <c r="CR126" s="291"/>
      <c r="CS126" s="291"/>
      <c r="CT126" s="291"/>
      <c r="CU126" s="291"/>
      <c r="CV126" s="291"/>
      <c r="CW126" s="291"/>
      <c r="CX126" s="291"/>
      <c r="CY126" s="291"/>
      <c r="CZ126" s="291"/>
      <c r="DA126" s="291"/>
      <c r="DB126" s="291"/>
      <c r="DC126" s="291"/>
      <c r="DD126" s="291"/>
      <c r="DE126" s="291"/>
      <c r="DF126" s="291"/>
      <c r="DG126" s="291"/>
      <c r="DH126" s="291"/>
    </row>
    <row r="127" spans="1:112" x14ac:dyDescent="0.3">
      <c r="B127" s="283"/>
      <c r="C127" s="408"/>
      <c r="D127" s="284"/>
      <c r="E127" s="284"/>
      <c r="F127" s="285"/>
      <c r="G127" s="286"/>
      <c r="N127" s="287"/>
      <c r="O127" s="288"/>
      <c r="P127" s="289"/>
      <c r="Q127" s="290"/>
      <c r="R127" s="291"/>
      <c r="S127" s="284"/>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1"/>
      <c r="CY127" s="291"/>
      <c r="CZ127" s="291"/>
      <c r="DA127" s="291"/>
      <c r="DB127" s="291"/>
      <c r="DC127" s="291"/>
      <c r="DD127" s="291"/>
      <c r="DE127" s="291"/>
      <c r="DF127" s="291"/>
      <c r="DG127" s="291"/>
      <c r="DH127" s="291"/>
    </row>
    <row r="128" spans="1:112" x14ac:dyDescent="0.3">
      <c r="B128" s="283"/>
      <c r="C128" s="408"/>
      <c r="D128" s="284"/>
      <c r="E128" s="284"/>
      <c r="F128" s="285"/>
      <c r="G128" s="286"/>
      <c r="N128" s="287"/>
      <c r="O128" s="288"/>
      <c r="P128" s="289"/>
      <c r="Q128" s="290"/>
      <c r="R128" s="291"/>
      <c r="S128" s="284"/>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1"/>
      <c r="BX128" s="291"/>
      <c r="BY128" s="291"/>
      <c r="BZ128" s="291"/>
      <c r="CA128" s="291"/>
      <c r="CB128" s="291"/>
      <c r="CC128" s="291"/>
      <c r="CD128" s="291"/>
      <c r="CE128" s="291"/>
      <c r="CF128" s="291"/>
      <c r="CG128" s="291"/>
      <c r="CH128" s="291"/>
      <c r="CI128" s="291"/>
      <c r="CJ128" s="291"/>
      <c r="CK128" s="291"/>
      <c r="CL128" s="291"/>
      <c r="CM128" s="291"/>
      <c r="CN128" s="291"/>
      <c r="CO128" s="291"/>
      <c r="CP128" s="291"/>
      <c r="CQ128" s="291"/>
      <c r="CR128" s="291"/>
      <c r="CS128" s="291"/>
      <c r="CT128" s="291"/>
      <c r="CU128" s="291"/>
      <c r="CV128" s="291"/>
      <c r="CW128" s="291"/>
      <c r="CX128" s="291"/>
      <c r="CY128" s="291"/>
      <c r="CZ128" s="291"/>
      <c r="DA128" s="291"/>
      <c r="DB128" s="291"/>
      <c r="DC128" s="291"/>
      <c r="DD128" s="291"/>
      <c r="DE128" s="291"/>
      <c r="DF128" s="291"/>
      <c r="DG128" s="291"/>
      <c r="DH128" s="291"/>
    </row>
    <row r="129" spans="2:112" x14ac:dyDescent="0.3">
      <c r="B129" s="283"/>
      <c r="C129" s="408"/>
      <c r="D129" s="284"/>
      <c r="E129" s="284"/>
      <c r="F129" s="285"/>
      <c r="G129" s="286"/>
      <c r="N129" s="287"/>
      <c r="O129" s="288"/>
      <c r="P129" s="289"/>
      <c r="Q129" s="290"/>
      <c r="R129" s="291"/>
      <c r="S129" s="284"/>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1"/>
      <c r="CY129" s="291"/>
      <c r="CZ129" s="291"/>
      <c r="DA129" s="291"/>
      <c r="DB129" s="291"/>
      <c r="DC129" s="291"/>
      <c r="DD129" s="291"/>
      <c r="DE129" s="291"/>
      <c r="DF129" s="291"/>
      <c r="DG129" s="291"/>
      <c r="DH129" s="291"/>
    </row>
    <row r="130" spans="2:112" x14ac:dyDescent="0.3">
      <c r="B130" s="283"/>
      <c r="C130" s="408"/>
      <c r="D130" s="284"/>
      <c r="E130" s="284"/>
      <c r="F130" s="285"/>
      <c r="G130" s="286"/>
      <c r="N130" s="287"/>
      <c r="O130" s="288"/>
      <c r="P130" s="289"/>
      <c r="Q130" s="290"/>
      <c r="R130" s="291"/>
      <c r="S130" s="284"/>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c r="BM130" s="291"/>
      <c r="BN130" s="291"/>
      <c r="BO130" s="291"/>
      <c r="BP130" s="291"/>
      <c r="BQ130" s="291"/>
      <c r="BR130" s="291"/>
      <c r="BS130" s="291"/>
      <c r="BT130" s="291"/>
      <c r="BU130" s="291"/>
      <c r="BV130" s="291"/>
      <c r="BW130" s="291"/>
      <c r="BX130" s="291"/>
      <c r="BY130" s="291"/>
      <c r="BZ130" s="291"/>
      <c r="CA130" s="291"/>
      <c r="CB130" s="291"/>
      <c r="CC130" s="291"/>
      <c r="CD130" s="291"/>
      <c r="CE130" s="291"/>
      <c r="CF130" s="291"/>
      <c r="CG130" s="291"/>
      <c r="CH130" s="291"/>
      <c r="CI130" s="291"/>
      <c r="CJ130" s="291"/>
      <c r="CK130" s="291"/>
      <c r="CL130" s="291"/>
      <c r="CM130" s="291"/>
      <c r="CN130" s="291"/>
      <c r="CO130" s="291"/>
      <c r="CP130" s="291"/>
      <c r="CQ130" s="291"/>
      <c r="CR130" s="291"/>
      <c r="CS130" s="291"/>
      <c r="CT130" s="291"/>
      <c r="CU130" s="291"/>
      <c r="CV130" s="291"/>
      <c r="CW130" s="291"/>
      <c r="CX130" s="291"/>
      <c r="CY130" s="291"/>
      <c r="CZ130" s="291"/>
      <c r="DA130" s="291"/>
      <c r="DB130" s="291"/>
      <c r="DC130" s="291"/>
      <c r="DD130" s="291"/>
      <c r="DE130" s="291"/>
      <c r="DF130" s="291"/>
      <c r="DG130" s="291"/>
      <c r="DH130" s="291"/>
    </row>
    <row r="131" spans="2:112" x14ac:dyDescent="0.3">
      <c r="B131" s="283"/>
      <c r="C131" s="408"/>
      <c r="D131" s="284"/>
      <c r="E131" s="284"/>
      <c r="F131" s="285"/>
      <c r="G131" s="286"/>
      <c r="N131" s="287"/>
      <c r="O131" s="288"/>
      <c r="P131" s="289"/>
      <c r="Q131" s="290"/>
      <c r="R131" s="291"/>
      <c r="S131" s="284"/>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c r="CP131" s="291"/>
      <c r="CQ131" s="291"/>
      <c r="CR131" s="291"/>
      <c r="CS131" s="291"/>
      <c r="CT131" s="291"/>
      <c r="CU131" s="291"/>
      <c r="CV131" s="291"/>
      <c r="CW131" s="291"/>
      <c r="CX131" s="291"/>
      <c r="CY131" s="291"/>
      <c r="CZ131" s="291"/>
      <c r="DA131" s="291"/>
      <c r="DB131" s="291"/>
      <c r="DC131" s="291"/>
      <c r="DD131" s="291"/>
      <c r="DE131" s="291"/>
      <c r="DF131" s="291"/>
      <c r="DG131" s="291"/>
      <c r="DH131" s="291"/>
    </row>
    <row r="132" spans="2:112" x14ac:dyDescent="0.3">
      <c r="B132" s="283"/>
      <c r="C132" s="408"/>
      <c r="D132" s="284"/>
      <c r="E132" s="284"/>
      <c r="F132" s="285"/>
      <c r="G132" s="286"/>
      <c r="N132" s="287"/>
      <c r="O132" s="288"/>
      <c r="P132" s="289"/>
      <c r="Q132" s="290"/>
      <c r="R132" s="291"/>
      <c r="S132" s="284"/>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c r="CL132" s="291"/>
      <c r="CM132" s="291"/>
      <c r="CN132" s="291"/>
      <c r="CO132" s="291"/>
      <c r="CP132" s="291"/>
      <c r="CQ132" s="291"/>
      <c r="CR132" s="291"/>
      <c r="CS132" s="291"/>
      <c r="CT132" s="291"/>
      <c r="CU132" s="291"/>
      <c r="CV132" s="291"/>
      <c r="CW132" s="291"/>
      <c r="CX132" s="291"/>
      <c r="CY132" s="291"/>
      <c r="CZ132" s="291"/>
      <c r="DA132" s="291"/>
      <c r="DB132" s="291"/>
      <c r="DC132" s="291"/>
      <c r="DD132" s="291"/>
      <c r="DE132" s="291"/>
      <c r="DF132" s="291"/>
      <c r="DG132" s="291"/>
      <c r="DH132" s="291"/>
    </row>
    <row r="133" spans="2:112" x14ac:dyDescent="0.3">
      <c r="B133" s="283"/>
      <c r="C133" s="408"/>
      <c r="D133" s="284"/>
      <c r="E133" s="284"/>
      <c r="F133" s="285"/>
      <c r="G133" s="286"/>
      <c r="N133" s="287"/>
      <c r="O133" s="288"/>
      <c r="P133" s="289"/>
      <c r="Q133" s="290"/>
      <c r="R133" s="291"/>
      <c r="S133" s="284"/>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M133" s="291"/>
      <c r="BN133" s="291"/>
      <c r="BO133" s="291"/>
      <c r="BP133" s="291"/>
      <c r="BQ133" s="291"/>
      <c r="BR133" s="291"/>
      <c r="BS133" s="291"/>
      <c r="BT133" s="291"/>
      <c r="BU133" s="291"/>
      <c r="BV133" s="291"/>
      <c r="BW133" s="291"/>
      <c r="BX133" s="291"/>
      <c r="BY133" s="291"/>
      <c r="BZ133" s="291"/>
      <c r="CA133" s="291"/>
      <c r="CB133" s="291"/>
      <c r="CC133" s="291"/>
      <c r="CD133" s="291"/>
      <c r="CE133" s="291"/>
      <c r="CF133" s="291"/>
      <c r="CG133" s="291"/>
      <c r="CH133" s="291"/>
      <c r="CI133" s="291"/>
      <c r="CJ133" s="291"/>
      <c r="CK133" s="291"/>
      <c r="CL133" s="291"/>
      <c r="CM133" s="291"/>
      <c r="CN133" s="291"/>
      <c r="CO133" s="291"/>
      <c r="CP133" s="291"/>
      <c r="CQ133" s="291"/>
      <c r="CR133" s="291"/>
      <c r="CS133" s="291"/>
      <c r="CT133" s="291"/>
      <c r="CU133" s="291"/>
      <c r="CV133" s="291"/>
      <c r="CW133" s="291"/>
      <c r="CX133" s="291"/>
      <c r="CY133" s="291"/>
      <c r="CZ133" s="291"/>
      <c r="DA133" s="291"/>
      <c r="DB133" s="291"/>
      <c r="DC133" s="291"/>
      <c r="DD133" s="291"/>
      <c r="DE133" s="291"/>
      <c r="DF133" s="291"/>
      <c r="DG133" s="291"/>
      <c r="DH133" s="291"/>
    </row>
    <row r="134" spans="2:112" x14ac:dyDescent="0.3">
      <c r="B134" s="283"/>
      <c r="C134" s="408"/>
      <c r="D134" s="284"/>
      <c r="E134" s="284"/>
      <c r="F134" s="285"/>
      <c r="G134" s="286"/>
      <c r="N134" s="287"/>
      <c r="O134" s="288"/>
      <c r="P134" s="289"/>
      <c r="Q134" s="290"/>
      <c r="R134" s="291"/>
      <c r="S134" s="284"/>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c r="BN134" s="291"/>
      <c r="BO134" s="291"/>
      <c r="BP134" s="291"/>
      <c r="BQ134" s="291"/>
      <c r="BR134" s="291"/>
      <c r="BS134" s="291"/>
      <c r="BT134" s="291"/>
      <c r="BU134" s="291"/>
      <c r="BV134" s="291"/>
      <c r="BW134" s="291"/>
      <c r="BX134" s="291"/>
      <c r="BY134" s="291"/>
      <c r="BZ134" s="291"/>
      <c r="CA134" s="291"/>
      <c r="CB134" s="291"/>
      <c r="CC134" s="291"/>
      <c r="CD134" s="291"/>
      <c r="CE134" s="291"/>
      <c r="CF134" s="291"/>
      <c r="CG134" s="291"/>
      <c r="CH134" s="291"/>
      <c r="CI134" s="291"/>
      <c r="CJ134" s="291"/>
      <c r="CK134" s="291"/>
      <c r="CL134" s="291"/>
      <c r="CM134" s="291"/>
      <c r="CN134" s="291"/>
      <c r="CO134" s="291"/>
      <c r="CP134" s="291"/>
      <c r="CQ134" s="291"/>
      <c r="CR134" s="291"/>
      <c r="CS134" s="291"/>
      <c r="CT134" s="291"/>
      <c r="CU134" s="291"/>
      <c r="CV134" s="291"/>
      <c r="CW134" s="291"/>
      <c r="CX134" s="291"/>
      <c r="CY134" s="291"/>
      <c r="CZ134" s="291"/>
      <c r="DA134" s="291"/>
      <c r="DB134" s="291"/>
      <c r="DC134" s="291"/>
      <c r="DD134" s="291"/>
      <c r="DE134" s="291"/>
      <c r="DF134" s="291"/>
      <c r="DG134" s="291"/>
      <c r="DH134" s="291"/>
    </row>
    <row r="135" spans="2:112" x14ac:dyDescent="0.3">
      <c r="B135" s="283"/>
      <c r="C135" s="408"/>
      <c r="D135" s="284"/>
      <c r="E135" s="284"/>
      <c r="F135" s="285"/>
      <c r="G135" s="286"/>
      <c r="N135" s="287"/>
      <c r="O135" s="288"/>
      <c r="P135" s="289"/>
      <c r="Q135" s="290"/>
      <c r="R135" s="291"/>
      <c r="S135" s="284"/>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1"/>
      <c r="CY135" s="291"/>
      <c r="CZ135" s="291"/>
      <c r="DA135" s="291"/>
      <c r="DB135" s="291"/>
      <c r="DC135" s="291"/>
      <c r="DD135" s="291"/>
      <c r="DE135" s="291"/>
      <c r="DF135" s="291"/>
      <c r="DG135" s="291"/>
      <c r="DH135" s="291"/>
    </row>
    <row r="136" spans="2:112" x14ac:dyDescent="0.3">
      <c r="B136" s="283"/>
      <c r="C136" s="408"/>
      <c r="D136" s="284"/>
      <c r="E136" s="284"/>
      <c r="F136" s="285"/>
      <c r="G136" s="286"/>
      <c r="N136" s="287"/>
      <c r="O136" s="288"/>
      <c r="P136" s="289"/>
      <c r="Q136" s="290"/>
      <c r="R136" s="291"/>
      <c r="S136" s="284"/>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c r="CL136" s="291"/>
      <c r="CM136" s="291"/>
      <c r="CN136" s="291"/>
      <c r="CO136" s="291"/>
      <c r="CP136" s="291"/>
      <c r="CQ136" s="291"/>
      <c r="CR136" s="291"/>
      <c r="CS136" s="291"/>
      <c r="CT136" s="291"/>
      <c r="CU136" s="291"/>
      <c r="CV136" s="291"/>
      <c r="CW136" s="291"/>
      <c r="CX136" s="291"/>
      <c r="CY136" s="291"/>
      <c r="CZ136" s="291"/>
      <c r="DA136" s="291"/>
      <c r="DB136" s="291"/>
      <c r="DC136" s="291"/>
      <c r="DD136" s="291"/>
      <c r="DE136" s="291"/>
      <c r="DF136" s="291"/>
      <c r="DG136" s="291"/>
      <c r="DH136" s="291"/>
    </row>
    <row r="137" spans="2:112" x14ac:dyDescent="0.3">
      <c r="B137" s="283"/>
      <c r="C137" s="408"/>
      <c r="D137" s="284"/>
      <c r="E137" s="284"/>
      <c r="F137" s="285"/>
      <c r="G137" s="286"/>
      <c r="N137" s="287"/>
      <c r="O137" s="288"/>
      <c r="P137" s="289"/>
      <c r="Q137" s="290"/>
      <c r="R137" s="291"/>
      <c r="S137" s="284"/>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c r="BM137" s="291"/>
      <c r="BN137" s="291"/>
      <c r="BO137" s="291"/>
      <c r="BP137" s="291"/>
      <c r="BQ137" s="291"/>
      <c r="BR137" s="291"/>
      <c r="BS137" s="291"/>
      <c r="BT137" s="291"/>
      <c r="BU137" s="291"/>
      <c r="BV137" s="291"/>
      <c r="BW137" s="291"/>
      <c r="BX137" s="291"/>
      <c r="BY137" s="291"/>
      <c r="BZ137" s="291"/>
      <c r="CA137" s="291"/>
      <c r="CB137" s="291"/>
      <c r="CC137" s="291"/>
      <c r="CD137" s="291"/>
      <c r="CE137" s="291"/>
      <c r="CF137" s="291"/>
      <c r="CG137" s="291"/>
      <c r="CH137" s="291"/>
      <c r="CI137" s="291"/>
      <c r="CJ137" s="291"/>
      <c r="CK137" s="291"/>
      <c r="CL137" s="291"/>
      <c r="CM137" s="291"/>
      <c r="CN137" s="291"/>
      <c r="CO137" s="291"/>
      <c r="CP137" s="291"/>
      <c r="CQ137" s="291"/>
      <c r="CR137" s="291"/>
      <c r="CS137" s="291"/>
      <c r="CT137" s="291"/>
      <c r="CU137" s="291"/>
      <c r="CV137" s="291"/>
      <c r="CW137" s="291"/>
      <c r="CX137" s="291"/>
      <c r="CY137" s="291"/>
      <c r="CZ137" s="291"/>
      <c r="DA137" s="291"/>
      <c r="DB137" s="291"/>
      <c r="DC137" s="291"/>
      <c r="DD137" s="291"/>
      <c r="DE137" s="291"/>
      <c r="DF137" s="291"/>
      <c r="DG137" s="291"/>
      <c r="DH137" s="291"/>
    </row>
    <row r="138" spans="2:112" x14ac:dyDescent="0.3">
      <c r="B138" s="283"/>
      <c r="C138" s="408"/>
      <c r="D138" s="284"/>
      <c r="E138" s="284"/>
      <c r="F138" s="285"/>
      <c r="G138" s="286"/>
      <c r="N138" s="287"/>
      <c r="O138" s="288"/>
      <c r="P138" s="289"/>
      <c r="Q138" s="290"/>
      <c r="R138" s="291"/>
      <c r="S138" s="284"/>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c r="BA138" s="291"/>
      <c r="BB138" s="291"/>
      <c r="BC138" s="291"/>
      <c r="BD138" s="291"/>
      <c r="BE138" s="291"/>
      <c r="BF138" s="291"/>
      <c r="BG138" s="291"/>
      <c r="BH138" s="291"/>
      <c r="BI138" s="291"/>
      <c r="BJ138" s="291"/>
      <c r="BK138" s="291"/>
      <c r="BL138" s="291"/>
      <c r="BM138" s="291"/>
      <c r="BN138" s="291"/>
      <c r="BO138" s="291"/>
      <c r="BP138" s="291"/>
      <c r="BQ138" s="291"/>
      <c r="BR138" s="291"/>
      <c r="BS138" s="291"/>
      <c r="BT138" s="291"/>
      <c r="BU138" s="291"/>
      <c r="BV138" s="291"/>
      <c r="BW138" s="291"/>
      <c r="BX138" s="291"/>
      <c r="BY138" s="291"/>
      <c r="BZ138" s="291"/>
      <c r="CA138" s="291"/>
      <c r="CB138" s="291"/>
      <c r="CC138" s="291"/>
      <c r="CD138" s="291"/>
      <c r="CE138" s="291"/>
      <c r="CF138" s="291"/>
      <c r="CG138" s="291"/>
      <c r="CH138" s="291"/>
      <c r="CI138" s="291"/>
      <c r="CJ138" s="291"/>
      <c r="CK138" s="291"/>
      <c r="CL138" s="291"/>
      <c r="CM138" s="291"/>
      <c r="CN138" s="291"/>
      <c r="CO138" s="291"/>
      <c r="CP138" s="291"/>
      <c r="CQ138" s="291"/>
      <c r="CR138" s="291"/>
      <c r="CS138" s="291"/>
      <c r="CT138" s="291"/>
      <c r="CU138" s="291"/>
      <c r="CV138" s="291"/>
      <c r="CW138" s="291"/>
      <c r="CX138" s="291"/>
      <c r="CY138" s="291"/>
      <c r="CZ138" s="291"/>
      <c r="DA138" s="291"/>
      <c r="DB138" s="291"/>
      <c r="DC138" s="291"/>
      <c r="DD138" s="291"/>
      <c r="DE138" s="291"/>
      <c r="DF138" s="291"/>
      <c r="DG138" s="291"/>
      <c r="DH138" s="291"/>
    </row>
    <row r="139" spans="2:112" x14ac:dyDescent="0.3">
      <c r="B139" s="283"/>
      <c r="C139" s="408"/>
      <c r="D139" s="284"/>
      <c r="E139" s="284"/>
      <c r="F139" s="285"/>
      <c r="G139" s="286"/>
      <c r="N139" s="287"/>
      <c r="O139" s="288"/>
      <c r="P139" s="289"/>
      <c r="Q139" s="290"/>
      <c r="R139" s="291"/>
      <c r="S139" s="284"/>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c r="BM139" s="291"/>
      <c r="BN139" s="291"/>
      <c r="BO139" s="291"/>
      <c r="BP139" s="291"/>
      <c r="BQ139" s="291"/>
      <c r="BR139" s="291"/>
      <c r="BS139" s="291"/>
      <c r="BT139" s="291"/>
      <c r="BU139" s="291"/>
      <c r="BV139" s="291"/>
      <c r="BW139" s="291"/>
      <c r="BX139" s="291"/>
      <c r="BY139" s="291"/>
      <c r="BZ139" s="291"/>
      <c r="CA139" s="291"/>
      <c r="CB139" s="291"/>
      <c r="CC139" s="291"/>
      <c r="CD139" s="291"/>
      <c r="CE139" s="291"/>
      <c r="CF139" s="291"/>
      <c r="CG139" s="291"/>
      <c r="CH139" s="291"/>
      <c r="CI139" s="291"/>
      <c r="CJ139" s="291"/>
      <c r="CK139" s="291"/>
      <c r="CL139" s="291"/>
      <c r="CM139" s="291"/>
      <c r="CN139" s="291"/>
      <c r="CO139" s="291"/>
      <c r="CP139" s="291"/>
      <c r="CQ139" s="291"/>
      <c r="CR139" s="291"/>
      <c r="CS139" s="291"/>
      <c r="CT139" s="291"/>
      <c r="CU139" s="291"/>
      <c r="CV139" s="291"/>
      <c r="CW139" s="291"/>
      <c r="CX139" s="291"/>
      <c r="CY139" s="291"/>
      <c r="CZ139" s="291"/>
      <c r="DA139" s="291"/>
      <c r="DB139" s="291"/>
      <c r="DC139" s="291"/>
      <c r="DD139" s="291"/>
      <c r="DE139" s="291"/>
      <c r="DF139" s="291"/>
      <c r="DG139" s="291"/>
      <c r="DH139" s="291"/>
    </row>
    <row r="140" spans="2:112" x14ac:dyDescent="0.3">
      <c r="B140" s="283"/>
      <c r="C140" s="408"/>
      <c r="D140" s="284"/>
      <c r="E140" s="284"/>
      <c r="F140" s="285"/>
      <c r="G140" s="286"/>
      <c r="N140" s="287"/>
      <c r="O140" s="288"/>
      <c r="P140" s="289"/>
      <c r="Q140" s="290"/>
      <c r="R140" s="291"/>
      <c r="S140" s="284"/>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c r="CP140" s="291"/>
      <c r="CQ140" s="291"/>
      <c r="CR140" s="291"/>
      <c r="CS140" s="291"/>
      <c r="CT140" s="291"/>
      <c r="CU140" s="291"/>
      <c r="CV140" s="291"/>
      <c r="CW140" s="291"/>
      <c r="CX140" s="291"/>
      <c r="CY140" s="291"/>
      <c r="CZ140" s="291"/>
      <c r="DA140" s="291"/>
      <c r="DB140" s="291"/>
      <c r="DC140" s="291"/>
      <c r="DD140" s="291"/>
      <c r="DE140" s="291"/>
      <c r="DF140" s="291"/>
      <c r="DG140" s="291"/>
      <c r="DH140" s="291"/>
    </row>
    <row r="141" spans="2:112" x14ac:dyDescent="0.3">
      <c r="B141" s="283"/>
      <c r="C141" s="408"/>
      <c r="D141" s="284"/>
      <c r="E141" s="284"/>
      <c r="F141" s="285"/>
      <c r="G141" s="286"/>
      <c r="N141" s="287"/>
      <c r="O141" s="288"/>
      <c r="P141" s="289"/>
      <c r="Q141" s="290"/>
      <c r="R141" s="291"/>
      <c r="S141" s="284"/>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c r="BF141" s="291"/>
      <c r="BG141" s="291"/>
      <c r="BH141" s="291"/>
      <c r="BI141" s="291"/>
      <c r="BJ141" s="291"/>
      <c r="BK141" s="291"/>
      <c r="BL141" s="291"/>
      <c r="BM141" s="291"/>
      <c r="BN141" s="291"/>
      <c r="BO141" s="291"/>
      <c r="BP141" s="291"/>
      <c r="BQ141" s="291"/>
      <c r="BR141" s="291"/>
      <c r="BS141" s="291"/>
      <c r="BT141" s="291"/>
      <c r="BU141" s="291"/>
      <c r="BV141" s="291"/>
      <c r="BW141" s="291"/>
      <c r="BX141" s="291"/>
      <c r="BY141" s="291"/>
      <c r="BZ141" s="291"/>
      <c r="CA141" s="291"/>
      <c r="CB141" s="291"/>
      <c r="CC141" s="291"/>
      <c r="CD141" s="291"/>
      <c r="CE141" s="291"/>
      <c r="CF141" s="291"/>
      <c r="CG141" s="291"/>
      <c r="CH141" s="291"/>
      <c r="CI141" s="291"/>
      <c r="CJ141" s="291"/>
      <c r="CK141" s="291"/>
      <c r="CL141" s="291"/>
      <c r="CM141" s="291"/>
      <c r="CN141" s="291"/>
      <c r="CO141" s="291"/>
      <c r="CP141" s="291"/>
      <c r="CQ141" s="291"/>
      <c r="CR141" s="291"/>
      <c r="CS141" s="291"/>
      <c r="CT141" s="291"/>
      <c r="CU141" s="291"/>
      <c r="CV141" s="291"/>
      <c r="CW141" s="291"/>
      <c r="CX141" s="291"/>
      <c r="CY141" s="291"/>
      <c r="CZ141" s="291"/>
      <c r="DA141" s="291"/>
      <c r="DB141" s="291"/>
      <c r="DC141" s="291"/>
      <c r="DD141" s="291"/>
      <c r="DE141" s="291"/>
      <c r="DF141" s="291"/>
      <c r="DG141" s="291"/>
      <c r="DH141" s="291"/>
    </row>
    <row r="142" spans="2:112" x14ac:dyDescent="0.3">
      <c r="B142" s="283"/>
      <c r="C142" s="408"/>
      <c r="D142" s="284"/>
      <c r="E142" s="284"/>
      <c r="F142" s="285"/>
      <c r="G142" s="286"/>
      <c r="N142" s="287"/>
      <c r="O142" s="288"/>
      <c r="P142" s="289"/>
      <c r="Q142" s="290"/>
      <c r="R142" s="291"/>
      <c r="S142" s="284"/>
      <c r="T142" s="291"/>
      <c r="U142" s="291"/>
      <c r="V142" s="291"/>
      <c r="W142" s="291"/>
      <c r="X142" s="291"/>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1"/>
      <c r="AU142" s="291"/>
      <c r="AV142" s="291"/>
      <c r="AW142" s="291"/>
      <c r="AX142" s="291"/>
      <c r="AY142" s="291"/>
      <c r="AZ142" s="291"/>
      <c r="BA142" s="291"/>
      <c r="BB142" s="291"/>
      <c r="BC142" s="291"/>
      <c r="BD142" s="291"/>
      <c r="BE142" s="291"/>
      <c r="BF142" s="291"/>
      <c r="BG142" s="291"/>
      <c r="BH142" s="291"/>
      <c r="BI142" s="291"/>
      <c r="BJ142" s="291"/>
      <c r="BK142" s="291"/>
      <c r="BL142" s="291"/>
      <c r="BM142" s="291"/>
      <c r="BN142" s="291"/>
      <c r="BO142" s="291"/>
      <c r="BP142" s="291"/>
      <c r="BQ142" s="291"/>
      <c r="BR142" s="291"/>
      <c r="BS142" s="291"/>
      <c r="BT142" s="291"/>
      <c r="BU142" s="291"/>
      <c r="BV142" s="291"/>
      <c r="BW142" s="291"/>
      <c r="BX142" s="291"/>
      <c r="BY142" s="291"/>
      <c r="BZ142" s="291"/>
      <c r="CA142" s="291"/>
      <c r="CB142" s="291"/>
      <c r="CC142" s="291"/>
      <c r="CD142" s="291"/>
      <c r="CE142" s="291"/>
      <c r="CF142" s="291"/>
      <c r="CG142" s="291"/>
      <c r="CH142" s="291"/>
      <c r="CI142" s="291"/>
      <c r="CJ142" s="291"/>
      <c r="CK142" s="291"/>
      <c r="CL142" s="291"/>
      <c r="CM142" s="291"/>
      <c r="CN142" s="291"/>
      <c r="CO142" s="291"/>
      <c r="CP142" s="291"/>
      <c r="CQ142" s="291"/>
      <c r="CR142" s="291"/>
      <c r="CS142" s="291"/>
      <c r="CT142" s="291"/>
      <c r="CU142" s="291"/>
      <c r="CV142" s="291"/>
      <c r="CW142" s="291"/>
      <c r="CX142" s="291"/>
      <c r="CY142" s="291"/>
      <c r="CZ142" s="291"/>
      <c r="DA142" s="291"/>
      <c r="DB142" s="291"/>
      <c r="DC142" s="291"/>
      <c r="DD142" s="291"/>
      <c r="DE142" s="291"/>
      <c r="DF142" s="291"/>
      <c r="DG142" s="291"/>
      <c r="DH142" s="291"/>
    </row>
    <row r="143" spans="2:112" x14ac:dyDescent="0.3">
      <c r="B143" s="283"/>
      <c r="C143" s="408"/>
      <c r="D143" s="284"/>
      <c r="E143" s="284"/>
      <c r="F143" s="285"/>
      <c r="G143" s="286"/>
      <c r="N143" s="287"/>
      <c r="O143" s="288"/>
      <c r="P143" s="289"/>
      <c r="Q143" s="290"/>
      <c r="R143" s="291"/>
      <c r="S143" s="284"/>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c r="BF143" s="291"/>
      <c r="BG143" s="291"/>
      <c r="BH143" s="291"/>
      <c r="BI143" s="291"/>
      <c r="BJ143" s="291"/>
      <c r="BK143" s="291"/>
      <c r="BL143" s="291"/>
      <c r="BM143" s="291"/>
      <c r="BN143" s="291"/>
      <c r="BO143" s="291"/>
      <c r="BP143" s="291"/>
      <c r="BQ143" s="291"/>
      <c r="BR143" s="291"/>
      <c r="BS143" s="291"/>
      <c r="BT143" s="291"/>
      <c r="BU143" s="291"/>
      <c r="BV143" s="291"/>
      <c r="BW143" s="291"/>
      <c r="BX143" s="291"/>
      <c r="BY143" s="291"/>
      <c r="BZ143" s="291"/>
      <c r="CA143" s="291"/>
      <c r="CB143" s="291"/>
      <c r="CC143" s="291"/>
      <c r="CD143" s="291"/>
      <c r="CE143" s="291"/>
      <c r="CF143" s="291"/>
      <c r="CG143" s="291"/>
      <c r="CH143" s="291"/>
      <c r="CI143" s="291"/>
      <c r="CJ143" s="291"/>
      <c r="CK143" s="291"/>
      <c r="CL143" s="291"/>
      <c r="CM143" s="291"/>
      <c r="CN143" s="291"/>
      <c r="CO143" s="291"/>
      <c r="CP143" s="291"/>
      <c r="CQ143" s="291"/>
      <c r="CR143" s="291"/>
      <c r="CS143" s="291"/>
      <c r="CT143" s="291"/>
      <c r="CU143" s="291"/>
      <c r="CV143" s="291"/>
      <c r="CW143" s="291"/>
      <c r="CX143" s="291"/>
      <c r="CY143" s="291"/>
      <c r="CZ143" s="291"/>
      <c r="DA143" s="291"/>
      <c r="DB143" s="291"/>
      <c r="DC143" s="291"/>
      <c r="DD143" s="291"/>
      <c r="DE143" s="291"/>
      <c r="DF143" s="291"/>
      <c r="DG143" s="291"/>
      <c r="DH143" s="291"/>
    </row>
    <row r="144" spans="2:112" x14ac:dyDescent="0.3">
      <c r="B144" s="283"/>
      <c r="C144" s="408"/>
      <c r="D144" s="284"/>
      <c r="E144" s="284"/>
      <c r="F144" s="285"/>
      <c r="G144" s="286"/>
      <c r="N144" s="287"/>
      <c r="O144" s="288"/>
      <c r="P144" s="289"/>
      <c r="Q144" s="290"/>
      <c r="R144" s="291"/>
      <c r="S144" s="284"/>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c r="BF144" s="291"/>
      <c r="BG144" s="291"/>
      <c r="BH144" s="291"/>
      <c r="BI144" s="291"/>
      <c r="BJ144" s="291"/>
      <c r="BK144" s="291"/>
      <c r="BL144" s="291"/>
      <c r="BM144" s="291"/>
      <c r="BN144" s="291"/>
      <c r="BO144" s="291"/>
      <c r="BP144" s="291"/>
      <c r="BQ144" s="291"/>
      <c r="BR144" s="291"/>
      <c r="BS144" s="291"/>
      <c r="BT144" s="291"/>
      <c r="BU144" s="291"/>
      <c r="BV144" s="291"/>
      <c r="BW144" s="291"/>
      <c r="BX144" s="291"/>
      <c r="BY144" s="291"/>
      <c r="BZ144" s="291"/>
      <c r="CA144" s="291"/>
      <c r="CB144" s="291"/>
      <c r="CC144" s="291"/>
      <c r="CD144" s="291"/>
      <c r="CE144" s="291"/>
      <c r="CF144" s="291"/>
      <c r="CG144" s="291"/>
      <c r="CH144" s="291"/>
      <c r="CI144" s="291"/>
      <c r="CJ144" s="291"/>
      <c r="CK144" s="291"/>
      <c r="CL144" s="291"/>
      <c r="CM144" s="291"/>
      <c r="CN144" s="291"/>
      <c r="CO144" s="291"/>
      <c r="CP144" s="291"/>
      <c r="CQ144" s="291"/>
      <c r="CR144" s="291"/>
      <c r="CS144" s="291"/>
      <c r="CT144" s="291"/>
      <c r="CU144" s="291"/>
      <c r="CV144" s="291"/>
      <c r="CW144" s="291"/>
      <c r="CX144" s="291"/>
      <c r="CY144" s="291"/>
      <c r="CZ144" s="291"/>
      <c r="DA144" s="291"/>
      <c r="DB144" s="291"/>
      <c r="DC144" s="291"/>
      <c r="DD144" s="291"/>
      <c r="DE144" s="291"/>
      <c r="DF144" s="291"/>
      <c r="DG144" s="291"/>
      <c r="DH144" s="291"/>
    </row>
    <row r="145" spans="2:112" x14ac:dyDescent="0.3">
      <c r="B145" s="283"/>
      <c r="C145" s="408"/>
      <c r="D145" s="284"/>
      <c r="E145" s="284"/>
      <c r="F145" s="285"/>
      <c r="G145" s="286"/>
      <c r="N145" s="287"/>
      <c r="O145" s="288"/>
      <c r="P145" s="289"/>
      <c r="Q145" s="290"/>
      <c r="R145" s="291"/>
      <c r="S145" s="284"/>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1"/>
      <c r="BJ145" s="291"/>
      <c r="BK145" s="291"/>
      <c r="BL145" s="291"/>
      <c r="BM145" s="291"/>
      <c r="BN145" s="291"/>
      <c r="BO145" s="291"/>
      <c r="BP145" s="291"/>
      <c r="BQ145" s="291"/>
      <c r="BR145" s="291"/>
      <c r="BS145" s="291"/>
      <c r="BT145" s="291"/>
      <c r="BU145" s="291"/>
      <c r="BV145" s="291"/>
      <c r="BW145" s="291"/>
      <c r="BX145" s="291"/>
      <c r="BY145" s="291"/>
      <c r="BZ145" s="291"/>
      <c r="CA145" s="291"/>
      <c r="CB145" s="291"/>
      <c r="CC145" s="291"/>
      <c r="CD145" s="291"/>
      <c r="CE145" s="291"/>
      <c r="CF145" s="291"/>
      <c r="CG145" s="291"/>
      <c r="CH145" s="291"/>
      <c r="CI145" s="291"/>
      <c r="CJ145" s="291"/>
      <c r="CK145" s="291"/>
      <c r="CL145" s="291"/>
      <c r="CM145" s="291"/>
      <c r="CN145" s="291"/>
      <c r="CO145" s="291"/>
      <c r="CP145" s="291"/>
      <c r="CQ145" s="291"/>
      <c r="CR145" s="291"/>
      <c r="CS145" s="291"/>
      <c r="CT145" s="291"/>
      <c r="CU145" s="291"/>
      <c r="CV145" s="291"/>
      <c r="CW145" s="291"/>
      <c r="CX145" s="291"/>
      <c r="CY145" s="291"/>
      <c r="CZ145" s="291"/>
      <c r="DA145" s="291"/>
      <c r="DB145" s="291"/>
      <c r="DC145" s="291"/>
      <c r="DD145" s="291"/>
      <c r="DE145" s="291"/>
      <c r="DF145" s="291"/>
      <c r="DG145" s="291"/>
      <c r="DH145" s="291"/>
    </row>
    <row r="146" spans="2:112" x14ac:dyDescent="0.3">
      <c r="B146" s="283"/>
      <c r="C146" s="408"/>
      <c r="D146" s="284"/>
      <c r="E146" s="284"/>
      <c r="F146" s="285"/>
      <c r="G146" s="286"/>
      <c r="N146" s="287"/>
      <c r="O146" s="288"/>
      <c r="P146" s="289"/>
      <c r="Q146" s="290"/>
      <c r="R146" s="291"/>
      <c r="S146" s="284"/>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291"/>
      <c r="BR146" s="291"/>
      <c r="BS146" s="291"/>
      <c r="BT146" s="291"/>
      <c r="BU146" s="291"/>
      <c r="BV146" s="291"/>
      <c r="BW146" s="291"/>
      <c r="BX146" s="291"/>
      <c r="BY146" s="291"/>
      <c r="BZ146" s="291"/>
      <c r="CA146" s="291"/>
      <c r="CB146" s="291"/>
      <c r="CC146" s="291"/>
      <c r="CD146" s="291"/>
      <c r="CE146" s="291"/>
      <c r="CF146" s="291"/>
      <c r="CG146" s="291"/>
      <c r="CH146" s="291"/>
      <c r="CI146" s="291"/>
      <c r="CJ146" s="291"/>
      <c r="CK146" s="291"/>
      <c r="CL146" s="291"/>
      <c r="CM146" s="291"/>
      <c r="CN146" s="291"/>
      <c r="CO146" s="291"/>
      <c r="CP146" s="291"/>
      <c r="CQ146" s="291"/>
      <c r="CR146" s="291"/>
      <c r="CS146" s="291"/>
      <c r="CT146" s="291"/>
      <c r="CU146" s="291"/>
      <c r="CV146" s="291"/>
      <c r="CW146" s="291"/>
      <c r="CX146" s="291"/>
      <c r="CY146" s="291"/>
      <c r="CZ146" s="291"/>
      <c r="DA146" s="291"/>
      <c r="DB146" s="291"/>
      <c r="DC146" s="291"/>
      <c r="DD146" s="291"/>
      <c r="DE146" s="291"/>
      <c r="DF146" s="291"/>
      <c r="DG146" s="291"/>
      <c r="DH146" s="291"/>
    </row>
    <row r="147" spans="2:112" x14ac:dyDescent="0.3">
      <c r="B147" s="283"/>
      <c r="C147" s="408"/>
      <c r="D147" s="284"/>
      <c r="E147" s="284"/>
      <c r="F147" s="285"/>
      <c r="G147" s="286"/>
      <c r="N147" s="287"/>
      <c r="O147" s="288"/>
      <c r="P147" s="289"/>
      <c r="Q147" s="290"/>
      <c r="R147" s="291"/>
      <c r="S147" s="284"/>
      <c r="T147" s="291"/>
      <c r="U147" s="291"/>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1"/>
      <c r="BX147" s="291"/>
      <c r="BY147" s="291"/>
      <c r="BZ147" s="291"/>
      <c r="CA147" s="291"/>
      <c r="CB147" s="291"/>
      <c r="CC147" s="291"/>
      <c r="CD147" s="291"/>
      <c r="CE147" s="291"/>
      <c r="CF147" s="291"/>
      <c r="CG147" s="291"/>
      <c r="CH147" s="291"/>
      <c r="CI147" s="291"/>
      <c r="CJ147" s="291"/>
      <c r="CK147" s="291"/>
      <c r="CL147" s="291"/>
      <c r="CM147" s="291"/>
      <c r="CN147" s="291"/>
      <c r="CO147" s="291"/>
      <c r="CP147" s="291"/>
      <c r="CQ147" s="291"/>
      <c r="CR147" s="291"/>
      <c r="CS147" s="291"/>
      <c r="CT147" s="291"/>
      <c r="CU147" s="291"/>
      <c r="CV147" s="291"/>
      <c r="CW147" s="291"/>
      <c r="CX147" s="291"/>
      <c r="CY147" s="291"/>
      <c r="CZ147" s="291"/>
      <c r="DA147" s="291"/>
      <c r="DB147" s="291"/>
      <c r="DC147" s="291"/>
      <c r="DD147" s="291"/>
      <c r="DE147" s="291"/>
      <c r="DF147" s="291"/>
      <c r="DG147" s="291"/>
      <c r="DH147" s="291"/>
    </row>
    <row r="148" spans="2:112" x14ac:dyDescent="0.3">
      <c r="B148" s="283"/>
      <c r="C148" s="408"/>
      <c r="D148" s="284"/>
      <c r="E148" s="284"/>
      <c r="F148" s="285"/>
      <c r="G148" s="286"/>
      <c r="N148" s="287"/>
      <c r="O148" s="288"/>
      <c r="P148" s="289"/>
      <c r="Q148" s="290"/>
      <c r="R148" s="291"/>
      <c r="S148" s="284"/>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c r="BM148" s="291"/>
      <c r="BN148" s="291"/>
      <c r="BO148" s="291"/>
      <c r="BP148" s="291"/>
      <c r="BQ148" s="291"/>
      <c r="BR148" s="291"/>
      <c r="BS148" s="291"/>
      <c r="BT148" s="291"/>
      <c r="BU148" s="291"/>
      <c r="BV148" s="291"/>
      <c r="BW148" s="291"/>
      <c r="BX148" s="291"/>
      <c r="BY148" s="291"/>
      <c r="BZ148" s="291"/>
      <c r="CA148" s="291"/>
      <c r="CB148" s="291"/>
      <c r="CC148" s="291"/>
      <c r="CD148" s="291"/>
      <c r="CE148" s="291"/>
      <c r="CF148" s="291"/>
      <c r="CG148" s="291"/>
      <c r="CH148" s="291"/>
      <c r="CI148" s="291"/>
      <c r="CJ148" s="291"/>
      <c r="CK148" s="291"/>
      <c r="CL148" s="291"/>
      <c r="CM148" s="291"/>
      <c r="CN148" s="291"/>
      <c r="CO148" s="291"/>
      <c r="CP148" s="291"/>
      <c r="CQ148" s="291"/>
      <c r="CR148" s="291"/>
      <c r="CS148" s="291"/>
      <c r="CT148" s="291"/>
      <c r="CU148" s="291"/>
      <c r="CV148" s="291"/>
      <c r="CW148" s="291"/>
      <c r="CX148" s="291"/>
      <c r="CY148" s="291"/>
      <c r="CZ148" s="291"/>
      <c r="DA148" s="291"/>
      <c r="DB148" s="291"/>
      <c r="DC148" s="291"/>
      <c r="DD148" s="291"/>
      <c r="DE148" s="291"/>
      <c r="DF148" s="291"/>
      <c r="DG148" s="291"/>
      <c r="DH148" s="291"/>
    </row>
    <row r="149" spans="2:112" x14ac:dyDescent="0.3">
      <c r="B149" s="283"/>
      <c r="C149" s="408"/>
      <c r="D149" s="284"/>
      <c r="E149" s="284"/>
      <c r="F149" s="285"/>
      <c r="G149" s="286"/>
      <c r="N149" s="287"/>
      <c r="O149" s="288"/>
      <c r="P149" s="289"/>
      <c r="Q149" s="290"/>
      <c r="R149" s="291"/>
      <c r="S149" s="284"/>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1"/>
      <c r="BM149" s="291"/>
      <c r="BN149" s="291"/>
      <c r="BO149" s="291"/>
      <c r="BP149" s="291"/>
      <c r="BQ149" s="291"/>
      <c r="BR149" s="291"/>
      <c r="BS149" s="291"/>
      <c r="BT149" s="291"/>
      <c r="BU149" s="291"/>
      <c r="BV149" s="291"/>
      <c r="BW149" s="291"/>
      <c r="BX149" s="291"/>
      <c r="BY149" s="291"/>
      <c r="BZ149" s="291"/>
      <c r="CA149" s="291"/>
      <c r="CB149" s="291"/>
      <c r="CC149" s="291"/>
      <c r="CD149" s="291"/>
      <c r="CE149" s="291"/>
      <c r="CF149" s="291"/>
      <c r="CG149" s="291"/>
      <c r="CH149" s="291"/>
      <c r="CI149" s="291"/>
      <c r="CJ149" s="291"/>
      <c r="CK149" s="291"/>
      <c r="CL149" s="291"/>
      <c r="CM149" s="291"/>
      <c r="CN149" s="291"/>
      <c r="CO149" s="291"/>
      <c r="CP149" s="291"/>
      <c r="CQ149" s="291"/>
      <c r="CR149" s="291"/>
      <c r="CS149" s="291"/>
      <c r="CT149" s="291"/>
      <c r="CU149" s="291"/>
      <c r="CV149" s="291"/>
      <c r="CW149" s="291"/>
      <c r="CX149" s="291"/>
      <c r="CY149" s="291"/>
      <c r="CZ149" s="291"/>
      <c r="DA149" s="291"/>
      <c r="DB149" s="291"/>
      <c r="DC149" s="291"/>
      <c r="DD149" s="291"/>
      <c r="DE149" s="291"/>
      <c r="DF149" s="291"/>
      <c r="DG149" s="291"/>
      <c r="DH149" s="291"/>
    </row>
    <row r="150" spans="2:112" x14ac:dyDescent="0.3">
      <c r="B150" s="283"/>
      <c r="C150" s="408"/>
      <c r="D150" s="284"/>
      <c r="E150" s="284"/>
      <c r="F150" s="285"/>
      <c r="G150" s="286"/>
      <c r="N150" s="287"/>
      <c r="O150" s="288"/>
      <c r="P150" s="289"/>
      <c r="Q150" s="290"/>
      <c r="R150" s="291"/>
      <c r="S150" s="284"/>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1"/>
      <c r="BU150" s="291"/>
      <c r="BV150" s="291"/>
      <c r="BW150" s="291"/>
      <c r="BX150" s="291"/>
      <c r="BY150" s="291"/>
      <c r="BZ150" s="291"/>
      <c r="CA150" s="291"/>
      <c r="CB150" s="291"/>
      <c r="CC150" s="291"/>
      <c r="CD150" s="291"/>
      <c r="CE150" s="291"/>
      <c r="CF150" s="291"/>
      <c r="CG150" s="291"/>
      <c r="CH150" s="291"/>
      <c r="CI150" s="291"/>
      <c r="CJ150" s="291"/>
      <c r="CK150" s="291"/>
      <c r="CL150" s="291"/>
      <c r="CM150" s="291"/>
      <c r="CN150" s="291"/>
      <c r="CO150" s="291"/>
      <c r="CP150" s="291"/>
      <c r="CQ150" s="291"/>
      <c r="CR150" s="291"/>
      <c r="CS150" s="291"/>
      <c r="CT150" s="291"/>
      <c r="CU150" s="291"/>
      <c r="CV150" s="291"/>
      <c r="CW150" s="291"/>
      <c r="CX150" s="291"/>
      <c r="CY150" s="291"/>
      <c r="CZ150" s="291"/>
      <c r="DA150" s="291"/>
      <c r="DB150" s="291"/>
      <c r="DC150" s="291"/>
      <c r="DD150" s="291"/>
      <c r="DE150" s="291"/>
      <c r="DF150" s="291"/>
      <c r="DG150" s="291"/>
      <c r="DH150" s="291"/>
    </row>
    <row r="151" spans="2:112" x14ac:dyDescent="0.3">
      <c r="B151" s="283"/>
      <c r="C151" s="408"/>
      <c r="D151" s="284"/>
      <c r="E151" s="284"/>
      <c r="F151" s="285"/>
      <c r="G151" s="286"/>
      <c r="N151" s="287"/>
      <c r="O151" s="288"/>
      <c r="P151" s="289"/>
      <c r="Q151" s="290"/>
      <c r="R151" s="291"/>
      <c r="S151" s="284"/>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c r="BM151" s="291"/>
      <c r="BN151" s="291"/>
      <c r="BO151" s="291"/>
      <c r="BP151" s="291"/>
      <c r="BQ151" s="291"/>
      <c r="BR151" s="291"/>
      <c r="BS151" s="291"/>
      <c r="BT151" s="291"/>
      <c r="BU151" s="291"/>
      <c r="BV151" s="291"/>
      <c r="BW151" s="291"/>
      <c r="BX151" s="291"/>
      <c r="BY151" s="291"/>
      <c r="BZ151" s="291"/>
      <c r="CA151" s="291"/>
      <c r="CB151" s="291"/>
      <c r="CC151" s="291"/>
      <c r="CD151" s="291"/>
      <c r="CE151" s="291"/>
      <c r="CF151" s="291"/>
      <c r="CG151" s="291"/>
      <c r="CH151" s="291"/>
      <c r="CI151" s="291"/>
      <c r="CJ151" s="291"/>
      <c r="CK151" s="291"/>
      <c r="CL151" s="291"/>
      <c r="CM151" s="291"/>
      <c r="CN151" s="291"/>
      <c r="CO151" s="291"/>
      <c r="CP151" s="291"/>
      <c r="CQ151" s="291"/>
      <c r="CR151" s="291"/>
      <c r="CS151" s="291"/>
      <c r="CT151" s="291"/>
      <c r="CU151" s="291"/>
      <c r="CV151" s="291"/>
      <c r="CW151" s="291"/>
      <c r="CX151" s="291"/>
      <c r="CY151" s="291"/>
      <c r="CZ151" s="291"/>
      <c r="DA151" s="291"/>
      <c r="DB151" s="291"/>
      <c r="DC151" s="291"/>
      <c r="DD151" s="291"/>
      <c r="DE151" s="291"/>
      <c r="DF151" s="291"/>
      <c r="DG151" s="291"/>
      <c r="DH151" s="291"/>
    </row>
    <row r="152" spans="2:112" x14ac:dyDescent="0.3">
      <c r="B152" s="283"/>
      <c r="C152" s="408"/>
      <c r="D152" s="284"/>
      <c r="E152" s="284"/>
      <c r="F152" s="285"/>
      <c r="G152" s="286"/>
      <c r="N152" s="287"/>
      <c r="O152" s="288"/>
      <c r="P152" s="289"/>
      <c r="Q152" s="290"/>
      <c r="R152" s="291"/>
      <c r="S152" s="284"/>
      <c r="T152" s="291"/>
      <c r="U152" s="291"/>
      <c r="V152" s="291"/>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1"/>
      <c r="BC152" s="291"/>
      <c r="BD152" s="291"/>
      <c r="BE152" s="291"/>
      <c r="BF152" s="291"/>
      <c r="BG152" s="291"/>
      <c r="BH152" s="291"/>
      <c r="BI152" s="291"/>
      <c r="BJ152" s="291"/>
      <c r="BK152" s="291"/>
      <c r="BL152" s="291"/>
      <c r="BM152" s="291"/>
      <c r="BN152" s="291"/>
      <c r="BO152" s="291"/>
      <c r="BP152" s="291"/>
      <c r="BQ152" s="291"/>
      <c r="BR152" s="291"/>
      <c r="BS152" s="291"/>
      <c r="BT152" s="291"/>
      <c r="BU152" s="291"/>
      <c r="BV152" s="291"/>
      <c r="BW152" s="291"/>
      <c r="BX152" s="291"/>
      <c r="BY152" s="291"/>
      <c r="BZ152" s="291"/>
      <c r="CA152" s="291"/>
      <c r="CB152" s="291"/>
      <c r="CC152" s="291"/>
      <c r="CD152" s="291"/>
      <c r="CE152" s="291"/>
      <c r="CF152" s="291"/>
      <c r="CG152" s="291"/>
      <c r="CH152" s="291"/>
      <c r="CI152" s="291"/>
      <c r="CJ152" s="291"/>
      <c r="CK152" s="291"/>
      <c r="CL152" s="291"/>
      <c r="CM152" s="291"/>
      <c r="CN152" s="291"/>
      <c r="CO152" s="291"/>
      <c r="CP152" s="291"/>
      <c r="CQ152" s="291"/>
      <c r="CR152" s="291"/>
      <c r="CS152" s="291"/>
      <c r="CT152" s="291"/>
      <c r="CU152" s="291"/>
      <c r="CV152" s="291"/>
      <c r="CW152" s="291"/>
      <c r="CX152" s="291"/>
      <c r="CY152" s="291"/>
      <c r="CZ152" s="291"/>
      <c r="DA152" s="291"/>
      <c r="DB152" s="291"/>
      <c r="DC152" s="291"/>
      <c r="DD152" s="291"/>
      <c r="DE152" s="291"/>
      <c r="DF152" s="291"/>
      <c r="DG152" s="291"/>
      <c r="DH152" s="291"/>
    </row>
    <row r="153" spans="2:112" x14ac:dyDescent="0.3">
      <c r="B153" s="283"/>
      <c r="C153" s="408"/>
      <c r="D153" s="284"/>
      <c r="E153" s="284"/>
      <c r="F153" s="285"/>
      <c r="G153" s="286"/>
      <c r="N153" s="287"/>
      <c r="O153" s="288"/>
      <c r="P153" s="289"/>
      <c r="Q153" s="290"/>
      <c r="R153" s="291"/>
      <c r="S153" s="284"/>
      <c r="T153" s="291"/>
      <c r="U153" s="291"/>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c r="BF153" s="291"/>
      <c r="BG153" s="291"/>
      <c r="BH153" s="291"/>
      <c r="BI153" s="291"/>
      <c r="BJ153" s="291"/>
      <c r="BK153" s="291"/>
      <c r="BL153" s="291"/>
      <c r="BM153" s="291"/>
      <c r="BN153" s="291"/>
      <c r="BO153" s="291"/>
      <c r="BP153" s="291"/>
      <c r="BQ153" s="291"/>
      <c r="BR153" s="291"/>
      <c r="BS153" s="291"/>
      <c r="BT153" s="291"/>
      <c r="BU153" s="291"/>
      <c r="BV153" s="291"/>
      <c r="BW153" s="291"/>
      <c r="BX153" s="291"/>
      <c r="BY153" s="291"/>
      <c r="BZ153" s="291"/>
      <c r="CA153" s="291"/>
      <c r="CB153" s="291"/>
      <c r="CC153" s="291"/>
      <c r="CD153" s="291"/>
      <c r="CE153" s="291"/>
      <c r="CF153" s="291"/>
      <c r="CG153" s="291"/>
      <c r="CH153" s="291"/>
      <c r="CI153" s="291"/>
      <c r="CJ153" s="291"/>
      <c r="CK153" s="291"/>
      <c r="CL153" s="291"/>
      <c r="CM153" s="291"/>
      <c r="CN153" s="291"/>
      <c r="CO153" s="291"/>
      <c r="CP153" s="291"/>
      <c r="CQ153" s="291"/>
      <c r="CR153" s="291"/>
      <c r="CS153" s="291"/>
      <c r="CT153" s="291"/>
      <c r="CU153" s="291"/>
      <c r="CV153" s="291"/>
      <c r="CW153" s="291"/>
      <c r="CX153" s="291"/>
      <c r="CY153" s="291"/>
      <c r="CZ153" s="291"/>
      <c r="DA153" s="291"/>
      <c r="DB153" s="291"/>
      <c r="DC153" s="291"/>
      <c r="DD153" s="291"/>
      <c r="DE153" s="291"/>
      <c r="DF153" s="291"/>
      <c r="DG153" s="291"/>
      <c r="DH153" s="291"/>
    </row>
    <row r="154" spans="2:112" x14ac:dyDescent="0.3">
      <c r="B154" s="283"/>
      <c r="C154" s="408"/>
      <c r="D154" s="284"/>
      <c r="E154" s="284"/>
      <c r="F154" s="285"/>
      <c r="G154" s="286"/>
      <c r="N154" s="287"/>
      <c r="O154" s="288"/>
      <c r="P154" s="289"/>
      <c r="Q154" s="290"/>
      <c r="R154" s="291"/>
      <c r="S154" s="284"/>
      <c r="T154" s="291"/>
      <c r="U154" s="291"/>
      <c r="V154" s="291"/>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c r="BF154" s="291"/>
      <c r="BG154" s="291"/>
      <c r="BH154" s="291"/>
      <c r="BI154" s="291"/>
      <c r="BJ154" s="291"/>
      <c r="BK154" s="291"/>
      <c r="BL154" s="291"/>
      <c r="BM154" s="291"/>
      <c r="BN154" s="291"/>
      <c r="BO154" s="291"/>
      <c r="BP154" s="291"/>
      <c r="BQ154" s="291"/>
      <c r="BR154" s="291"/>
      <c r="BS154" s="291"/>
      <c r="BT154" s="291"/>
      <c r="BU154" s="291"/>
      <c r="BV154" s="291"/>
      <c r="BW154" s="291"/>
      <c r="BX154" s="291"/>
      <c r="BY154" s="291"/>
      <c r="BZ154" s="291"/>
      <c r="CA154" s="291"/>
      <c r="CB154" s="291"/>
      <c r="CC154" s="291"/>
      <c r="CD154" s="291"/>
      <c r="CE154" s="291"/>
      <c r="CF154" s="291"/>
      <c r="CG154" s="291"/>
      <c r="CH154" s="291"/>
      <c r="CI154" s="291"/>
      <c r="CJ154" s="291"/>
      <c r="CK154" s="291"/>
      <c r="CL154" s="291"/>
      <c r="CM154" s="291"/>
      <c r="CN154" s="291"/>
      <c r="CO154" s="291"/>
      <c r="CP154" s="291"/>
      <c r="CQ154" s="291"/>
      <c r="CR154" s="291"/>
      <c r="CS154" s="291"/>
      <c r="CT154" s="291"/>
      <c r="CU154" s="291"/>
      <c r="CV154" s="291"/>
      <c r="CW154" s="291"/>
      <c r="CX154" s="291"/>
      <c r="CY154" s="291"/>
      <c r="CZ154" s="291"/>
      <c r="DA154" s="291"/>
      <c r="DB154" s="291"/>
      <c r="DC154" s="291"/>
      <c r="DD154" s="291"/>
      <c r="DE154" s="291"/>
      <c r="DF154" s="291"/>
      <c r="DG154" s="291"/>
      <c r="DH154" s="291"/>
    </row>
    <row r="155" spans="2:112" x14ac:dyDescent="0.3">
      <c r="B155" s="283"/>
      <c r="C155" s="408"/>
      <c r="D155" s="284"/>
      <c r="E155" s="284"/>
      <c r="F155" s="285"/>
      <c r="G155" s="286"/>
      <c r="N155" s="287"/>
      <c r="O155" s="288"/>
      <c r="P155" s="289"/>
      <c r="Q155" s="290"/>
      <c r="R155" s="291"/>
      <c r="S155" s="284"/>
      <c r="T155" s="291"/>
      <c r="U155" s="291"/>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1"/>
      <c r="BM155" s="291"/>
      <c r="BN155" s="291"/>
      <c r="BO155" s="291"/>
      <c r="BP155" s="291"/>
      <c r="BQ155" s="291"/>
      <c r="BR155" s="291"/>
      <c r="BS155" s="291"/>
      <c r="BT155" s="291"/>
      <c r="BU155" s="291"/>
      <c r="BV155" s="291"/>
      <c r="BW155" s="291"/>
      <c r="BX155" s="291"/>
      <c r="BY155" s="291"/>
      <c r="BZ155" s="291"/>
      <c r="CA155" s="291"/>
      <c r="CB155" s="291"/>
      <c r="CC155" s="291"/>
      <c r="CD155" s="291"/>
      <c r="CE155" s="291"/>
      <c r="CF155" s="291"/>
      <c r="CG155" s="291"/>
      <c r="CH155" s="291"/>
      <c r="CI155" s="291"/>
      <c r="CJ155" s="291"/>
      <c r="CK155" s="291"/>
      <c r="CL155" s="291"/>
      <c r="CM155" s="291"/>
      <c r="CN155" s="291"/>
      <c r="CO155" s="291"/>
      <c r="CP155" s="291"/>
      <c r="CQ155" s="291"/>
      <c r="CR155" s="291"/>
      <c r="CS155" s="291"/>
      <c r="CT155" s="291"/>
      <c r="CU155" s="291"/>
      <c r="CV155" s="291"/>
      <c r="CW155" s="291"/>
      <c r="CX155" s="291"/>
      <c r="CY155" s="291"/>
      <c r="CZ155" s="291"/>
      <c r="DA155" s="291"/>
      <c r="DB155" s="291"/>
      <c r="DC155" s="291"/>
      <c r="DD155" s="291"/>
      <c r="DE155" s="291"/>
      <c r="DF155" s="291"/>
      <c r="DG155" s="291"/>
      <c r="DH155" s="291"/>
    </row>
    <row r="156" spans="2:112" x14ac:dyDescent="0.3">
      <c r="B156" s="283"/>
      <c r="C156" s="408"/>
      <c r="D156" s="284"/>
      <c r="E156" s="284"/>
      <c r="F156" s="285"/>
      <c r="G156" s="286"/>
      <c r="N156" s="287"/>
      <c r="O156" s="288"/>
      <c r="P156" s="289"/>
      <c r="Q156" s="290"/>
      <c r="R156" s="291"/>
      <c r="S156" s="284"/>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c r="BM156" s="291"/>
      <c r="BN156" s="291"/>
      <c r="BO156" s="291"/>
      <c r="BP156" s="291"/>
      <c r="BQ156" s="291"/>
      <c r="BR156" s="291"/>
      <c r="BS156" s="291"/>
      <c r="BT156" s="291"/>
      <c r="BU156" s="291"/>
      <c r="BV156" s="291"/>
      <c r="BW156" s="291"/>
      <c r="BX156" s="291"/>
      <c r="BY156" s="291"/>
      <c r="BZ156" s="291"/>
      <c r="CA156" s="291"/>
      <c r="CB156" s="291"/>
      <c r="CC156" s="291"/>
      <c r="CD156" s="291"/>
      <c r="CE156" s="291"/>
      <c r="CF156" s="291"/>
      <c r="CG156" s="291"/>
      <c r="CH156" s="291"/>
      <c r="CI156" s="291"/>
      <c r="CJ156" s="291"/>
      <c r="CK156" s="291"/>
      <c r="CL156" s="291"/>
      <c r="CM156" s="291"/>
      <c r="CN156" s="291"/>
      <c r="CO156" s="291"/>
      <c r="CP156" s="291"/>
      <c r="CQ156" s="291"/>
      <c r="CR156" s="291"/>
      <c r="CS156" s="291"/>
      <c r="CT156" s="291"/>
      <c r="CU156" s="291"/>
      <c r="CV156" s="291"/>
      <c r="CW156" s="291"/>
      <c r="CX156" s="291"/>
      <c r="CY156" s="291"/>
      <c r="CZ156" s="291"/>
      <c r="DA156" s="291"/>
      <c r="DB156" s="291"/>
      <c r="DC156" s="291"/>
      <c r="DD156" s="291"/>
      <c r="DE156" s="291"/>
      <c r="DF156" s="291"/>
      <c r="DG156" s="291"/>
      <c r="DH156" s="291"/>
    </row>
    <row r="157" spans="2:112" x14ac:dyDescent="0.3">
      <c r="B157" s="283"/>
      <c r="C157" s="408"/>
      <c r="D157" s="284"/>
      <c r="E157" s="284"/>
      <c r="F157" s="285"/>
      <c r="G157" s="286"/>
      <c r="N157" s="287"/>
      <c r="O157" s="288"/>
      <c r="P157" s="289"/>
      <c r="Q157" s="290"/>
      <c r="R157" s="291"/>
      <c r="S157" s="284"/>
      <c r="T157" s="291"/>
      <c r="U157" s="291"/>
      <c r="V157" s="291"/>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c r="BM157" s="291"/>
      <c r="BN157" s="291"/>
      <c r="BO157" s="291"/>
      <c r="BP157" s="291"/>
      <c r="BQ157" s="291"/>
      <c r="BR157" s="291"/>
      <c r="BS157" s="291"/>
      <c r="BT157" s="291"/>
      <c r="BU157" s="291"/>
      <c r="BV157" s="291"/>
      <c r="BW157" s="291"/>
      <c r="BX157" s="291"/>
      <c r="BY157" s="291"/>
      <c r="BZ157" s="291"/>
      <c r="CA157" s="291"/>
      <c r="CB157" s="291"/>
      <c r="CC157" s="291"/>
      <c r="CD157" s="291"/>
      <c r="CE157" s="291"/>
      <c r="CF157" s="291"/>
      <c r="CG157" s="291"/>
      <c r="CH157" s="291"/>
      <c r="CI157" s="291"/>
      <c r="CJ157" s="291"/>
      <c r="CK157" s="291"/>
      <c r="CL157" s="291"/>
      <c r="CM157" s="291"/>
      <c r="CN157" s="291"/>
      <c r="CO157" s="291"/>
      <c r="CP157" s="291"/>
      <c r="CQ157" s="291"/>
      <c r="CR157" s="291"/>
      <c r="CS157" s="291"/>
      <c r="CT157" s="291"/>
      <c r="CU157" s="291"/>
      <c r="CV157" s="291"/>
      <c r="CW157" s="291"/>
      <c r="CX157" s="291"/>
      <c r="CY157" s="291"/>
      <c r="CZ157" s="291"/>
      <c r="DA157" s="291"/>
      <c r="DB157" s="291"/>
      <c r="DC157" s="291"/>
      <c r="DD157" s="291"/>
      <c r="DE157" s="291"/>
      <c r="DF157" s="291"/>
      <c r="DG157" s="291"/>
      <c r="DH157" s="291"/>
    </row>
    <row r="158" spans="2:112" x14ac:dyDescent="0.3">
      <c r="B158" s="283"/>
      <c r="C158" s="408"/>
      <c r="D158" s="284"/>
      <c r="E158" s="284"/>
      <c r="F158" s="285"/>
      <c r="G158" s="286"/>
      <c r="N158" s="287"/>
      <c r="O158" s="288"/>
      <c r="P158" s="289"/>
      <c r="Q158" s="290"/>
      <c r="R158" s="291"/>
      <c r="S158" s="284"/>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291"/>
      <c r="BU158" s="291"/>
      <c r="BV158" s="291"/>
      <c r="BW158" s="291"/>
      <c r="BX158" s="291"/>
      <c r="BY158" s="291"/>
      <c r="BZ158" s="291"/>
      <c r="CA158" s="291"/>
      <c r="CB158" s="291"/>
      <c r="CC158" s="291"/>
      <c r="CD158" s="291"/>
      <c r="CE158" s="291"/>
      <c r="CF158" s="291"/>
      <c r="CG158" s="291"/>
      <c r="CH158" s="291"/>
      <c r="CI158" s="291"/>
      <c r="CJ158" s="291"/>
      <c r="CK158" s="291"/>
      <c r="CL158" s="291"/>
      <c r="CM158" s="291"/>
      <c r="CN158" s="291"/>
      <c r="CO158" s="291"/>
      <c r="CP158" s="291"/>
      <c r="CQ158" s="291"/>
      <c r="CR158" s="291"/>
      <c r="CS158" s="291"/>
      <c r="CT158" s="291"/>
      <c r="CU158" s="291"/>
      <c r="CV158" s="291"/>
      <c r="CW158" s="291"/>
      <c r="CX158" s="291"/>
      <c r="CY158" s="291"/>
      <c r="CZ158" s="291"/>
      <c r="DA158" s="291"/>
      <c r="DB158" s="291"/>
      <c r="DC158" s="291"/>
      <c r="DD158" s="291"/>
      <c r="DE158" s="291"/>
      <c r="DF158" s="291"/>
      <c r="DG158" s="291"/>
      <c r="DH158" s="291"/>
    </row>
    <row r="159" spans="2:112" x14ac:dyDescent="0.3">
      <c r="B159" s="283"/>
      <c r="C159" s="408"/>
      <c r="D159" s="284"/>
      <c r="E159" s="284"/>
      <c r="F159" s="285"/>
      <c r="G159" s="286"/>
      <c r="N159" s="287"/>
      <c r="O159" s="288"/>
      <c r="P159" s="289"/>
      <c r="Q159" s="290"/>
      <c r="R159" s="291"/>
      <c r="S159" s="284"/>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291"/>
      <c r="AV159" s="291"/>
      <c r="AW159" s="291"/>
      <c r="AX159" s="291"/>
      <c r="AY159" s="291"/>
      <c r="AZ159" s="291"/>
      <c r="BA159" s="291"/>
      <c r="BB159" s="291"/>
      <c r="BC159" s="291"/>
      <c r="BD159" s="291"/>
      <c r="BE159" s="291"/>
      <c r="BF159" s="291"/>
      <c r="BG159" s="291"/>
      <c r="BH159" s="291"/>
      <c r="BI159" s="291"/>
      <c r="BJ159" s="291"/>
      <c r="BK159" s="291"/>
      <c r="BL159" s="291"/>
      <c r="BM159" s="291"/>
      <c r="BN159" s="291"/>
      <c r="BO159" s="291"/>
      <c r="BP159" s="291"/>
      <c r="BQ159" s="291"/>
      <c r="BR159" s="291"/>
      <c r="BS159" s="291"/>
      <c r="BT159" s="291"/>
      <c r="BU159" s="291"/>
      <c r="BV159" s="291"/>
      <c r="BW159" s="291"/>
      <c r="BX159" s="291"/>
      <c r="BY159" s="291"/>
      <c r="BZ159" s="291"/>
      <c r="CA159" s="291"/>
      <c r="CB159" s="291"/>
      <c r="CC159" s="291"/>
      <c r="CD159" s="291"/>
      <c r="CE159" s="291"/>
      <c r="CF159" s="291"/>
      <c r="CG159" s="291"/>
      <c r="CH159" s="291"/>
      <c r="CI159" s="291"/>
      <c r="CJ159" s="291"/>
      <c r="CK159" s="291"/>
      <c r="CL159" s="291"/>
      <c r="CM159" s="291"/>
      <c r="CN159" s="291"/>
      <c r="CO159" s="291"/>
      <c r="CP159" s="291"/>
      <c r="CQ159" s="291"/>
      <c r="CR159" s="291"/>
      <c r="CS159" s="291"/>
      <c r="CT159" s="291"/>
      <c r="CU159" s="291"/>
      <c r="CV159" s="291"/>
      <c r="CW159" s="291"/>
      <c r="CX159" s="291"/>
      <c r="CY159" s="291"/>
      <c r="CZ159" s="291"/>
      <c r="DA159" s="291"/>
      <c r="DB159" s="291"/>
      <c r="DC159" s="291"/>
      <c r="DD159" s="291"/>
      <c r="DE159" s="291"/>
      <c r="DF159" s="291"/>
      <c r="DG159" s="291"/>
      <c r="DH159" s="291"/>
    </row>
    <row r="160" spans="2:112" x14ac:dyDescent="0.3">
      <c r="B160" s="283"/>
      <c r="C160" s="408"/>
      <c r="D160" s="284"/>
      <c r="E160" s="284"/>
      <c r="F160" s="285"/>
      <c r="G160" s="286"/>
      <c r="N160" s="287"/>
      <c r="O160" s="288"/>
      <c r="P160" s="289"/>
      <c r="Q160" s="290"/>
      <c r="R160" s="291"/>
      <c r="S160" s="284"/>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291"/>
      <c r="BU160" s="291"/>
      <c r="BV160" s="291"/>
      <c r="BW160" s="291"/>
      <c r="BX160" s="291"/>
      <c r="BY160" s="291"/>
      <c r="BZ160" s="291"/>
      <c r="CA160" s="291"/>
      <c r="CB160" s="291"/>
      <c r="CC160" s="291"/>
      <c r="CD160" s="291"/>
      <c r="CE160" s="291"/>
      <c r="CF160" s="291"/>
      <c r="CG160" s="291"/>
      <c r="CH160" s="291"/>
      <c r="CI160" s="291"/>
      <c r="CJ160" s="291"/>
      <c r="CK160" s="291"/>
      <c r="CL160" s="291"/>
      <c r="CM160" s="291"/>
      <c r="CN160" s="291"/>
      <c r="CO160" s="291"/>
      <c r="CP160" s="291"/>
      <c r="CQ160" s="291"/>
      <c r="CR160" s="291"/>
      <c r="CS160" s="291"/>
      <c r="CT160" s="291"/>
      <c r="CU160" s="291"/>
      <c r="CV160" s="291"/>
      <c r="CW160" s="291"/>
      <c r="CX160" s="291"/>
      <c r="CY160" s="291"/>
      <c r="CZ160" s="291"/>
      <c r="DA160" s="291"/>
      <c r="DB160" s="291"/>
      <c r="DC160" s="291"/>
      <c r="DD160" s="291"/>
      <c r="DE160" s="291"/>
      <c r="DF160" s="291"/>
      <c r="DG160" s="291"/>
      <c r="DH160" s="291"/>
    </row>
    <row r="161" spans="2:112" x14ac:dyDescent="0.3">
      <c r="B161" s="283"/>
      <c r="C161" s="408"/>
      <c r="D161" s="284"/>
      <c r="E161" s="284"/>
      <c r="F161" s="285"/>
      <c r="G161" s="286"/>
      <c r="N161" s="287"/>
      <c r="O161" s="288"/>
      <c r="P161" s="289"/>
      <c r="Q161" s="290"/>
      <c r="R161" s="291"/>
      <c r="S161" s="284"/>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91"/>
      <c r="BM161" s="291"/>
      <c r="BN161" s="291"/>
      <c r="BO161" s="291"/>
      <c r="BP161" s="291"/>
      <c r="BQ161" s="291"/>
      <c r="BR161" s="291"/>
      <c r="BS161" s="291"/>
      <c r="BT161" s="291"/>
      <c r="BU161" s="291"/>
      <c r="BV161" s="291"/>
      <c r="BW161" s="291"/>
      <c r="BX161" s="291"/>
      <c r="BY161" s="291"/>
      <c r="BZ161" s="291"/>
      <c r="CA161" s="291"/>
      <c r="CB161" s="291"/>
      <c r="CC161" s="291"/>
      <c r="CD161" s="291"/>
      <c r="CE161" s="291"/>
      <c r="CF161" s="291"/>
      <c r="CG161" s="291"/>
      <c r="CH161" s="291"/>
      <c r="CI161" s="291"/>
      <c r="CJ161" s="291"/>
      <c r="CK161" s="291"/>
      <c r="CL161" s="291"/>
      <c r="CM161" s="291"/>
      <c r="CN161" s="291"/>
      <c r="CO161" s="291"/>
      <c r="CP161" s="291"/>
      <c r="CQ161" s="291"/>
      <c r="CR161" s="291"/>
      <c r="CS161" s="291"/>
      <c r="CT161" s="291"/>
      <c r="CU161" s="291"/>
      <c r="CV161" s="291"/>
      <c r="CW161" s="291"/>
      <c r="CX161" s="291"/>
      <c r="CY161" s="291"/>
      <c r="CZ161" s="291"/>
      <c r="DA161" s="291"/>
      <c r="DB161" s="291"/>
      <c r="DC161" s="291"/>
      <c r="DD161" s="291"/>
      <c r="DE161" s="291"/>
      <c r="DF161" s="291"/>
      <c r="DG161" s="291"/>
      <c r="DH161" s="291"/>
    </row>
    <row r="162" spans="2:112" x14ac:dyDescent="0.3">
      <c r="B162" s="283"/>
      <c r="C162" s="408"/>
      <c r="D162" s="284"/>
      <c r="E162" s="284"/>
      <c r="F162" s="285"/>
      <c r="G162" s="286"/>
      <c r="N162" s="287"/>
      <c r="O162" s="288"/>
      <c r="P162" s="289"/>
      <c r="Q162" s="290"/>
      <c r="R162" s="291"/>
      <c r="S162" s="284"/>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c r="CA162" s="291"/>
      <c r="CB162" s="291"/>
      <c r="CC162" s="291"/>
      <c r="CD162" s="291"/>
      <c r="CE162" s="291"/>
      <c r="CF162" s="291"/>
      <c r="CG162" s="291"/>
      <c r="CH162" s="291"/>
      <c r="CI162" s="291"/>
      <c r="CJ162" s="291"/>
      <c r="CK162" s="291"/>
      <c r="CL162" s="291"/>
      <c r="CM162" s="291"/>
      <c r="CN162" s="291"/>
      <c r="CO162" s="291"/>
      <c r="CP162" s="291"/>
      <c r="CQ162" s="291"/>
      <c r="CR162" s="291"/>
      <c r="CS162" s="291"/>
      <c r="CT162" s="291"/>
      <c r="CU162" s="291"/>
      <c r="CV162" s="291"/>
      <c r="CW162" s="291"/>
      <c r="CX162" s="291"/>
      <c r="CY162" s="291"/>
      <c r="CZ162" s="291"/>
      <c r="DA162" s="291"/>
      <c r="DB162" s="291"/>
      <c r="DC162" s="291"/>
      <c r="DD162" s="291"/>
      <c r="DE162" s="291"/>
      <c r="DF162" s="291"/>
      <c r="DG162" s="291"/>
      <c r="DH162" s="291"/>
    </row>
    <row r="163" spans="2:112" x14ac:dyDescent="0.3">
      <c r="B163" s="283"/>
      <c r="C163" s="408"/>
      <c r="D163" s="284"/>
      <c r="E163" s="284"/>
      <c r="F163" s="285"/>
      <c r="G163" s="286"/>
      <c r="N163" s="287"/>
      <c r="O163" s="288"/>
      <c r="P163" s="289"/>
      <c r="Q163" s="290"/>
      <c r="R163" s="291"/>
      <c r="S163" s="284"/>
      <c r="T163" s="291"/>
      <c r="U163" s="291"/>
      <c r="V163" s="291"/>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c r="BF163" s="291"/>
      <c r="BG163" s="291"/>
      <c r="BH163" s="291"/>
      <c r="BI163" s="291"/>
      <c r="BJ163" s="291"/>
      <c r="BK163" s="291"/>
      <c r="BL163" s="291"/>
      <c r="BM163" s="291"/>
      <c r="BN163" s="291"/>
      <c r="BO163" s="291"/>
      <c r="BP163" s="291"/>
      <c r="BQ163" s="291"/>
      <c r="BR163" s="291"/>
      <c r="BS163" s="291"/>
      <c r="BT163" s="291"/>
      <c r="BU163" s="291"/>
      <c r="BV163" s="291"/>
      <c r="BW163" s="291"/>
      <c r="BX163" s="291"/>
      <c r="BY163" s="291"/>
      <c r="BZ163" s="291"/>
      <c r="CA163" s="291"/>
      <c r="CB163" s="291"/>
      <c r="CC163" s="291"/>
      <c r="CD163" s="291"/>
      <c r="CE163" s="291"/>
      <c r="CF163" s="291"/>
      <c r="CG163" s="291"/>
      <c r="CH163" s="291"/>
      <c r="CI163" s="291"/>
      <c r="CJ163" s="291"/>
      <c r="CK163" s="291"/>
      <c r="CL163" s="291"/>
      <c r="CM163" s="291"/>
      <c r="CN163" s="291"/>
      <c r="CO163" s="291"/>
      <c r="CP163" s="291"/>
      <c r="CQ163" s="291"/>
      <c r="CR163" s="291"/>
      <c r="CS163" s="291"/>
      <c r="CT163" s="291"/>
      <c r="CU163" s="291"/>
      <c r="CV163" s="291"/>
      <c r="CW163" s="291"/>
      <c r="CX163" s="291"/>
      <c r="CY163" s="291"/>
      <c r="CZ163" s="291"/>
      <c r="DA163" s="291"/>
      <c r="DB163" s="291"/>
      <c r="DC163" s="291"/>
      <c r="DD163" s="291"/>
      <c r="DE163" s="291"/>
      <c r="DF163" s="291"/>
      <c r="DG163" s="291"/>
      <c r="DH163" s="291"/>
    </row>
    <row r="164" spans="2:112" x14ac:dyDescent="0.3">
      <c r="B164" s="283"/>
      <c r="C164" s="408"/>
      <c r="D164" s="284"/>
      <c r="E164" s="284"/>
      <c r="F164" s="285"/>
      <c r="G164" s="286"/>
      <c r="N164" s="287"/>
      <c r="O164" s="288"/>
      <c r="P164" s="289"/>
      <c r="Q164" s="290"/>
      <c r="R164" s="291"/>
      <c r="S164" s="284"/>
      <c r="T164" s="291"/>
      <c r="U164" s="291"/>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91"/>
      <c r="BM164" s="291"/>
      <c r="BN164" s="291"/>
      <c r="BO164" s="291"/>
      <c r="BP164" s="291"/>
      <c r="BQ164" s="291"/>
      <c r="BR164" s="291"/>
      <c r="BS164" s="291"/>
      <c r="BT164" s="291"/>
      <c r="BU164" s="291"/>
      <c r="BV164" s="291"/>
      <c r="BW164" s="291"/>
      <c r="BX164" s="291"/>
      <c r="BY164" s="291"/>
      <c r="BZ164" s="291"/>
      <c r="CA164" s="291"/>
      <c r="CB164" s="291"/>
      <c r="CC164" s="291"/>
      <c r="CD164" s="291"/>
      <c r="CE164" s="291"/>
      <c r="CF164" s="291"/>
      <c r="CG164" s="291"/>
      <c r="CH164" s="291"/>
      <c r="CI164" s="291"/>
      <c r="CJ164" s="291"/>
      <c r="CK164" s="291"/>
      <c r="CL164" s="291"/>
      <c r="CM164" s="291"/>
      <c r="CN164" s="291"/>
      <c r="CO164" s="291"/>
      <c r="CP164" s="291"/>
      <c r="CQ164" s="291"/>
      <c r="CR164" s="291"/>
      <c r="CS164" s="291"/>
      <c r="CT164" s="291"/>
      <c r="CU164" s="291"/>
      <c r="CV164" s="291"/>
      <c r="CW164" s="291"/>
      <c r="CX164" s="291"/>
      <c r="CY164" s="291"/>
      <c r="CZ164" s="291"/>
      <c r="DA164" s="291"/>
      <c r="DB164" s="291"/>
      <c r="DC164" s="291"/>
      <c r="DD164" s="291"/>
      <c r="DE164" s="291"/>
      <c r="DF164" s="291"/>
      <c r="DG164" s="291"/>
      <c r="DH164" s="291"/>
    </row>
    <row r="165" spans="2:112" x14ac:dyDescent="0.3">
      <c r="B165" s="283"/>
      <c r="C165" s="408"/>
      <c r="D165" s="284"/>
      <c r="E165" s="284"/>
      <c r="F165" s="285"/>
      <c r="G165" s="286"/>
      <c r="N165" s="287"/>
      <c r="O165" s="288"/>
      <c r="P165" s="289"/>
      <c r="Q165" s="290"/>
      <c r="R165" s="291"/>
      <c r="S165" s="284"/>
      <c r="T165" s="291"/>
      <c r="U165" s="291"/>
      <c r="V165" s="291"/>
      <c r="W165" s="291"/>
      <c r="X165" s="291"/>
      <c r="Y165" s="291"/>
      <c r="Z165" s="291"/>
      <c r="AA165" s="291"/>
      <c r="AB165" s="291"/>
      <c r="AC165" s="291"/>
      <c r="AD165" s="291"/>
      <c r="AE165" s="291"/>
      <c r="AF165" s="291"/>
      <c r="AG165" s="291"/>
      <c r="AH165" s="291"/>
      <c r="AI165" s="291"/>
      <c r="AJ165" s="291"/>
      <c r="AK165" s="29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c r="BF165" s="291"/>
      <c r="BG165" s="291"/>
      <c r="BH165" s="291"/>
      <c r="BI165" s="291"/>
      <c r="BJ165" s="291"/>
      <c r="BK165" s="291"/>
      <c r="BL165" s="291"/>
      <c r="BM165" s="291"/>
      <c r="BN165" s="291"/>
      <c r="BO165" s="291"/>
      <c r="BP165" s="291"/>
      <c r="BQ165" s="291"/>
      <c r="BR165" s="291"/>
      <c r="BS165" s="291"/>
      <c r="BT165" s="291"/>
      <c r="BU165" s="291"/>
      <c r="BV165" s="291"/>
      <c r="BW165" s="291"/>
      <c r="BX165" s="291"/>
      <c r="BY165" s="291"/>
      <c r="BZ165" s="291"/>
      <c r="CA165" s="291"/>
      <c r="CB165" s="291"/>
      <c r="CC165" s="291"/>
      <c r="CD165" s="291"/>
      <c r="CE165" s="291"/>
      <c r="CF165" s="291"/>
      <c r="CG165" s="291"/>
      <c r="CH165" s="291"/>
      <c r="CI165" s="291"/>
      <c r="CJ165" s="291"/>
      <c r="CK165" s="291"/>
      <c r="CL165" s="291"/>
      <c r="CM165" s="291"/>
      <c r="CN165" s="291"/>
      <c r="CO165" s="291"/>
      <c r="CP165" s="291"/>
      <c r="CQ165" s="291"/>
      <c r="CR165" s="291"/>
      <c r="CS165" s="291"/>
      <c r="CT165" s="291"/>
      <c r="CU165" s="291"/>
      <c r="CV165" s="291"/>
      <c r="CW165" s="291"/>
      <c r="CX165" s="291"/>
      <c r="CY165" s="291"/>
      <c r="CZ165" s="291"/>
      <c r="DA165" s="291"/>
      <c r="DB165" s="291"/>
      <c r="DC165" s="291"/>
      <c r="DD165" s="291"/>
      <c r="DE165" s="291"/>
      <c r="DF165" s="291"/>
      <c r="DG165" s="291"/>
      <c r="DH165" s="291"/>
    </row>
    <row r="166" spans="2:112" x14ac:dyDescent="0.3">
      <c r="B166" s="283"/>
      <c r="C166" s="408"/>
      <c r="D166" s="284"/>
      <c r="E166" s="284"/>
      <c r="F166" s="285"/>
      <c r="G166" s="286"/>
      <c r="N166" s="287"/>
      <c r="O166" s="288"/>
      <c r="P166" s="289"/>
      <c r="Q166" s="290"/>
      <c r="R166" s="291"/>
      <c r="S166" s="284"/>
      <c r="T166" s="291"/>
      <c r="U166" s="291"/>
      <c r="V166" s="291"/>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1"/>
      <c r="BM166" s="291"/>
      <c r="BN166" s="291"/>
      <c r="BO166" s="291"/>
      <c r="BP166" s="291"/>
      <c r="BQ166" s="291"/>
      <c r="BR166" s="291"/>
      <c r="BS166" s="291"/>
      <c r="BT166" s="291"/>
      <c r="BU166" s="291"/>
      <c r="BV166" s="291"/>
      <c r="BW166" s="291"/>
      <c r="BX166" s="291"/>
      <c r="BY166" s="291"/>
      <c r="BZ166" s="291"/>
      <c r="CA166" s="291"/>
      <c r="CB166" s="291"/>
      <c r="CC166" s="291"/>
      <c r="CD166" s="291"/>
      <c r="CE166" s="291"/>
      <c r="CF166" s="291"/>
      <c r="CG166" s="291"/>
      <c r="CH166" s="291"/>
      <c r="CI166" s="291"/>
      <c r="CJ166" s="291"/>
      <c r="CK166" s="291"/>
      <c r="CL166" s="291"/>
      <c r="CM166" s="291"/>
      <c r="CN166" s="291"/>
      <c r="CO166" s="291"/>
      <c r="CP166" s="291"/>
      <c r="CQ166" s="291"/>
      <c r="CR166" s="291"/>
      <c r="CS166" s="291"/>
      <c r="CT166" s="291"/>
      <c r="CU166" s="291"/>
      <c r="CV166" s="291"/>
      <c r="CW166" s="291"/>
      <c r="CX166" s="291"/>
      <c r="CY166" s="291"/>
      <c r="CZ166" s="291"/>
      <c r="DA166" s="291"/>
      <c r="DB166" s="291"/>
      <c r="DC166" s="291"/>
      <c r="DD166" s="291"/>
      <c r="DE166" s="291"/>
      <c r="DF166" s="291"/>
      <c r="DG166" s="291"/>
      <c r="DH166" s="291"/>
    </row>
    <row r="167" spans="2:112" x14ac:dyDescent="0.3">
      <c r="B167" s="283"/>
      <c r="C167" s="408"/>
      <c r="D167" s="284"/>
      <c r="E167" s="284"/>
      <c r="F167" s="285"/>
      <c r="G167" s="286"/>
      <c r="N167" s="287"/>
      <c r="O167" s="288"/>
      <c r="P167" s="289"/>
      <c r="Q167" s="290"/>
      <c r="R167" s="291"/>
      <c r="S167" s="284"/>
      <c r="T167" s="291"/>
      <c r="U167" s="291"/>
      <c r="V167" s="291"/>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c r="BM167" s="291"/>
      <c r="BN167" s="291"/>
      <c r="BO167" s="291"/>
      <c r="BP167" s="291"/>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1"/>
      <c r="CY167" s="291"/>
      <c r="CZ167" s="291"/>
      <c r="DA167" s="291"/>
      <c r="DB167" s="291"/>
      <c r="DC167" s="291"/>
      <c r="DD167" s="291"/>
      <c r="DE167" s="291"/>
      <c r="DF167" s="291"/>
      <c r="DG167" s="291"/>
      <c r="DH167" s="291"/>
    </row>
    <row r="168" spans="2:112" x14ac:dyDescent="0.3">
      <c r="B168" s="283"/>
      <c r="C168" s="408"/>
      <c r="D168" s="284"/>
      <c r="E168" s="284"/>
      <c r="F168" s="285"/>
      <c r="G168" s="286"/>
      <c r="N168" s="287"/>
      <c r="O168" s="288"/>
      <c r="P168" s="289"/>
      <c r="Q168" s="290"/>
      <c r="R168" s="291"/>
      <c r="S168" s="284"/>
      <c r="T168" s="291"/>
      <c r="U168" s="291"/>
      <c r="V168" s="291"/>
      <c r="W168" s="291"/>
      <c r="X168" s="291"/>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c r="BF168" s="291"/>
      <c r="BG168" s="291"/>
      <c r="BH168" s="291"/>
      <c r="BI168" s="291"/>
      <c r="BJ168" s="291"/>
      <c r="BK168" s="291"/>
      <c r="BL168" s="291"/>
      <c r="BM168" s="291"/>
      <c r="BN168" s="291"/>
      <c r="BO168" s="291"/>
      <c r="BP168" s="291"/>
      <c r="BQ168" s="291"/>
      <c r="BR168" s="291"/>
      <c r="BS168" s="291"/>
      <c r="BT168" s="291"/>
      <c r="BU168" s="291"/>
      <c r="BV168" s="291"/>
      <c r="BW168" s="291"/>
      <c r="BX168" s="291"/>
      <c r="BY168" s="291"/>
      <c r="BZ168" s="291"/>
      <c r="CA168" s="291"/>
      <c r="CB168" s="291"/>
      <c r="CC168" s="291"/>
      <c r="CD168" s="291"/>
      <c r="CE168" s="291"/>
      <c r="CF168" s="291"/>
      <c r="CG168" s="291"/>
      <c r="CH168" s="291"/>
      <c r="CI168" s="291"/>
      <c r="CJ168" s="291"/>
      <c r="CK168" s="291"/>
      <c r="CL168" s="291"/>
      <c r="CM168" s="291"/>
      <c r="CN168" s="291"/>
      <c r="CO168" s="291"/>
      <c r="CP168" s="291"/>
      <c r="CQ168" s="291"/>
      <c r="CR168" s="291"/>
      <c r="CS168" s="291"/>
      <c r="CT168" s="291"/>
      <c r="CU168" s="291"/>
      <c r="CV168" s="291"/>
      <c r="CW168" s="291"/>
      <c r="CX168" s="291"/>
      <c r="CY168" s="291"/>
      <c r="CZ168" s="291"/>
      <c r="DA168" s="291"/>
      <c r="DB168" s="291"/>
      <c r="DC168" s="291"/>
      <c r="DD168" s="291"/>
      <c r="DE168" s="291"/>
      <c r="DF168" s="291"/>
      <c r="DG168" s="291"/>
      <c r="DH168" s="291"/>
    </row>
    <row r="169" spans="2:112" x14ac:dyDescent="0.3">
      <c r="B169" s="283"/>
      <c r="C169" s="408"/>
      <c r="D169" s="284"/>
      <c r="E169" s="284"/>
      <c r="F169" s="285"/>
      <c r="G169" s="286"/>
      <c r="N169" s="287"/>
      <c r="O169" s="288"/>
      <c r="P169" s="289"/>
      <c r="Q169" s="290"/>
      <c r="R169" s="291"/>
      <c r="S169" s="284"/>
      <c r="T169" s="291"/>
      <c r="U169" s="291"/>
      <c r="V169" s="291"/>
      <c r="W169" s="291"/>
      <c r="X169" s="291"/>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c r="BF169" s="291"/>
      <c r="BG169" s="291"/>
      <c r="BH169" s="291"/>
      <c r="BI169" s="291"/>
      <c r="BJ169" s="291"/>
      <c r="BK169" s="291"/>
      <c r="BL169" s="291"/>
      <c r="BM169" s="291"/>
      <c r="BN169" s="291"/>
      <c r="BO169" s="291"/>
      <c r="BP169" s="291"/>
      <c r="BQ169" s="291"/>
      <c r="BR169" s="291"/>
      <c r="BS169" s="291"/>
      <c r="BT169" s="291"/>
      <c r="BU169" s="291"/>
      <c r="BV169" s="291"/>
      <c r="BW169" s="291"/>
      <c r="BX169" s="291"/>
      <c r="BY169" s="291"/>
      <c r="BZ169" s="291"/>
      <c r="CA169" s="291"/>
      <c r="CB169" s="291"/>
      <c r="CC169" s="291"/>
      <c r="CD169" s="291"/>
      <c r="CE169" s="291"/>
      <c r="CF169" s="291"/>
      <c r="CG169" s="291"/>
      <c r="CH169" s="291"/>
      <c r="CI169" s="291"/>
      <c r="CJ169" s="291"/>
      <c r="CK169" s="291"/>
      <c r="CL169" s="291"/>
      <c r="CM169" s="291"/>
      <c r="CN169" s="291"/>
      <c r="CO169" s="291"/>
      <c r="CP169" s="291"/>
      <c r="CQ169" s="291"/>
      <c r="CR169" s="291"/>
      <c r="CS169" s="291"/>
      <c r="CT169" s="291"/>
      <c r="CU169" s="291"/>
      <c r="CV169" s="291"/>
      <c r="CW169" s="291"/>
      <c r="CX169" s="291"/>
      <c r="CY169" s="291"/>
      <c r="CZ169" s="291"/>
      <c r="DA169" s="291"/>
      <c r="DB169" s="291"/>
      <c r="DC169" s="291"/>
      <c r="DD169" s="291"/>
      <c r="DE169" s="291"/>
      <c r="DF169" s="291"/>
      <c r="DG169" s="291"/>
      <c r="DH169" s="291"/>
    </row>
    <row r="170" spans="2:112" x14ac:dyDescent="0.3">
      <c r="B170" s="283"/>
      <c r="C170" s="408"/>
      <c r="D170" s="284"/>
      <c r="E170" s="284"/>
      <c r="F170" s="285"/>
      <c r="G170" s="286"/>
      <c r="N170" s="287"/>
      <c r="O170" s="288"/>
      <c r="P170" s="289"/>
      <c r="Q170" s="290"/>
      <c r="R170" s="291"/>
      <c r="S170" s="284"/>
      <c r="T170" s="291"/>
      <c r="U170" s="291"/>
      <c r="V170" s="291"/>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291"/>
      <c r="BM170" s="291"/>
      <c r="BN170" s="291"/>
      <c r="BO170" s="291"/>
      <c r="BP170" s="291"/>
      <c r="BQ170" s="291"/>
      <c r="BR170" s="291"/>
      <c r="BS170" s="291"/>
      <c r="BT170" s="291"/>
      <c r="BU170" s="291"/>
      <c r="BV170" s="291"/>
      <c r="BW170" s="291"/>
      <c r="BX170" s="291"/>
      <c r="BY170" s="291"/>
      <c r="BZ170" s="291"/>
      <c r="CA170" s="291"/>
      <c r="CB170" s="291"/>
      <c r="CC170" s="291"/>
      <c r="CD170" s="291"/>
      <c r="CE170" s="291"/>
      <c r="CF170" s="291"/>
      <c r="CG170" s="291"/>
      <c r="CH170" s="291"/>
      <c r="CI170" s="291"/>
      <c r="CJ170" s="291"/>
      <c r="CK170" s="291"/>
      <c r="CL170" s="291"/>
      <c r="CM170" s="291"/>
      <c r="CN170" s="291"/>
      <c r="CO170" s="291"/>
      <c r="CP170" s="291"/>
      <c r="CQ170" s="291"/>
      <c r="CR170" s="291"/>
      <c r="CS170" s="291"/>
      <c r="CT170" s="291"/>
      <c r="CU170" s="291"/>
      <c r="CV170" s="291"/>
      <c r="CW170" s="291"/>
      <c r="CX170" s="291"/>
      <c r="CY170" s="291"/>
      <c r="CZ170" s="291"/>
      <c r="DA170" s="291"/>
      <c r="DB170" s="291"/>
      <c r="DC170" s="291"/>
      <c r="DD170" s="291"/>
      <c r="DE170" s="291"/>
      <c r="DF170" s="291"/>
      <c r="DG170" s="291"/>
      <c r="DH170" s="291"/>
    </row>
    <row r="171" spans="2:112" x14ac:dyDescent="0.3">
      <c r="B171" s="283"/>
      <c r="C171" s="408"/>
      <c r="D171" s="284"/>
      <c r="E171" s="284"/>
      <c r="F171" s="285"/>
      <c r="G171" s="286"/>
      <c r="N171" s="287"/>
      <c r="O171" s="288"/>
      <c r="P171" s="289"/>
      <c r="Q171" s="290"/>
      <c r="R171" s="291"/>
      <c r="S171" s="284"/>
      <c r="T171" s="291"/>
      <c r="U171" s="291"/>
      <c r="V171" s="291"/>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c r="CA171" s="291"/>
      <c r="CB171" s="291"/>
      <c r="CC171" s="291"/>
      <c r="CD171" s="291"/>
      <c r="CE171" s="291"/>
      <c r="CF171" s="291"/>
      <c r="CG171" s="291"/>
      <c r="CH171" s="291"/>
      <c r="CI171" s="291"/>
      <c r="CJ171" s="291"/>
      <c r="CK171" s="291"/>
      <c r="CL171" s="291"/>
      <c r="CM171" s="291"/>
      <c r="CN171" s="291"/>
      <c r="CO171" s="291"/>
      <c r="CP171" s="291"/>
      <c r="CQ171" s="291"/>
      <c r="CR171" s="291"/>
      <c r="CS171" s="291"/>
      <c r="CT171" s="291"/>
      <c r="CU171" s="291"/>
      <c r="CV171" s="291"/>
      <c r="CW171" s="291"/>
      <c r="CX171" s="291"/>
      <c r="CY171" s="291"/>
      <c r="CZ171" s="291"/>
      <c r="DA171" s="291"/>
      <c r="DB171" s="291"/>
      <c r="DC171" s="291"/>
      <c r="DD171" s="291"/>
      <c r="DE171" s="291"/>
      <c r="DF171" s="291"/>
      <c r="DG171" s="291"/>
      <c r="DH171" s="291"/>
    </row>
    <row r="172" spans="2:112" x14ac:dyDescent="0.3">
      <c r="B172" s="283"/>
      <c r="C172" s="408"/>
      <c r="D172" s="284"/>
      <c r="E172" s="284"/>
      <c r="F172" s="285"/>
      <c r="G172" s="286"/>
      <c r="N172" s="287"/>
      <c r="O172" s="288"/>
      <c r="P172" s="289"/>
      <c r="Q172" s="290"/>
      <c r="R172" s="291"/>
      <c r="S172" s="284"/>
      <c r="T172" s="291"/>
      <c r="U172" s="291"/>
      <c r="V172" s="291"/>
      <c r="W172" s="291"/>
      <c r="X172" s="291"/>
      <c r="Y172" s="291"/>
      <c r="Z172" s="291"/>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c r="BC172" s="291"/>
      <c r="BD172" s="291"/>
      <c r="BE172" s="291"/>
      <c r="BF172" s="291"/>
      <c r="BG172" s="291"/>
      <c r="BH172" s="291"/>
      <c r="BI172" s="291"/>
      <c r="BJ172" s="291"/>
      <c r="BK172" s="291"/>
      <c r="BL172" s="291"/>
      <c r="BM172" s="291"/>
      <c r="BN172" s="291"/>
      <c r="BO172" s="291"/>
      <c r="BP172" s="291"/>
      <c r="BQ172" s="291"/>
      <c r="BR172" s="291"/>
      <c r="BS172" s="291"/>
      <c r="BT172" s="291"/>
      <c r="BU172" s="291"/>
      <c r="BV172" s="291"/>
      <c r="BW172" s="291"/>
      <c r="BX172" s="291"/>
      <c r="BY172" s="291"/>
      <c r="BZ172" s="291"/>
      <c r="CA172" s="291"/>
      <c r="CB172" s="291"/>
      <c r="CC172" s="291"/>
      <c r="CD172" s="291"/>
      <c r="CE172" s="291"/>
      <c r="CF172" s="291"/>
      <c r="CG172" s="291"/>
      <c r="CH172" s="291"/>
      <c r="CI172" s="291"/>
      <c r="CJ172" s="291"/>
      <c r="CK172" s="291"/>
      <c r="CL172" s="291"/>
      <c r="CM172" s="291"/>
      <c r="CN172" s="291"/>
      <c r="CO172" s="291"/>
      <c r="CP172" s="291"/>
      <c r="CQ172" s="291"/>
      <c r="CR172" s="291"/>
      <c r="CS172" s="291"/>
      <c r="CT172" s="291"/>
      <c r="CU172" s="291"/>
      <c r="CV172" s="291"/>
      <c r="CW172" s="291"/>
      <c r="CX172" s="291"/>
      <c r="CY172" s="291"/>
      <c r="CZ172" s="291"/>
      <c r="DA172" s="291"/>
      <c r="DB172" s="291"/>
      <c r="DC172" s="291"/>
      <c r="DD172" s="291"/>
      <c r="DE172" s="291"/>
      <c r="DF172" s="291"/>
      <c r="DG172" s="291"/>
      <c r="DH172" s="291"/>
    </row>
    <row r="173" spans="2:112" x14ac:dyDescent="0.3">
      <c r="B173" s="283"/>
      <c r="C173" s="408"/>
      <c r="D173" s="284"/>
      <c r="E173" s="284"/>
      <c r="F173" s="285"/>
      <c r="G173" s="286"/>
      <c r="N173" s="287"/>
      <c r="O173" s="288"/>
      <c r="P173" s="289"/>
      <c r="Q173" s="290"/>
      <c r="R173" s="291"/>
      <c r="S173" s="284"/>
      <c r="T173" s="291"/>
      <c r="U173" s="291"/>
      <c r="V173" s="291"/>
      <c r="W173" s="291"/>
      <c r="X173" s="291"/>
      <c r="Y173" s="291"/>
      <c r="Z173" s="291"/>
      <c r="AA173" s="291"/>
      <c r="AB173" s="291"/>
      <c r="AC173" s="291"/>
      <c r="AD173" s="291"/>
      <c r="AE173" s="291"/>
      <c r="AF173" s="291"/>
      <c r="AG173" s="291"/>
      <c r="AH173" s="291"/>
      <c r="AI173" s="291"/>
      <c r="AJ173" s="291"/>
      <c r="AK173" s="291"/>
      <c r="AL173" s="291"/>
      <c r="AM173" s="291"/>
      <c r="AN173" s="291"/>
      <c r="AO173" s="291"/>
      <c r="AP173" s="291"/>
      <c r="AQ173" s="291"/>
      <c r="AR173" s="291"/>
      <c r="AS173" s="291"/>
      <c r="AT173" s="291"/>
      <c r="AU173" s="291"/>
      <c r="AV173" s="291"/>
      <c r="AW173" s="291"/>
      <c r="AX173" s="291"/>
      <c r="AY173" s="291"/>
      <c r="AZ173" s="291"/>
      <c r="BA173" s="291"/>
      <c r="BB173" s="291"/>
      <c r="BC173" s="291"/>
      <c r="BD173" s="291"/>
      <c r="BE173" s="291"/>
      <c r="BF173" s="291"/>
      <c r="BG173" s="291"/>
      <c r="BH173" s="291"/>
      <c r="BI173" s="291"/>
      <c r="BJ173" s="291"/>
      <c r="BK173" s="291"/>
      <c r="BL173" s="291"/>
      <c r="BM173" s="291"/>
      <c r="BN173" s="291"/>
      <c r="BO173" s="291"/>
      <c r="BP173" s="291"/>
      <c r="BQ173" s="291"/>
      <c r="BR173" s="291"/>
      <c r="BS173" s="291"/>
      <c r="BT173" s="291"/>
      <c r="BU173" s="291"/>
      <c r="BV173" s="291"/>
      <c r="BW173" s="291"/>
      <c r="BX173" s="291"/>
      <c r="BY173" s="291"/>
      <c r="BZ173" s="291"/>
      <c r="CA173" s="291"/>
      <c r="CB173" s="291"/>
      <c r="CC173" s="291"/>
      <c r="CD173" s="291"/>
      <c r="CE173" s="291"/>
      <c r="CF173" s="291"/>
      <c r="CG173" s="291"/>
      <c r="CH173" s="291"/>
      <c r="CI173" s="291"/>
      <c r="CJ173" s="291"/>
      <c r="CK173" s="291"/>
      <c r="CL173" s="291"/>
      <c r="CM173" s="291"/>
      <c r="CN173" s="291"/>
      <c r="CO173" s="291"/>
      <c r="CP173" s="291"/>
      <c r="CQ173" s="291"/>
      <c r="CR173" s="291"/>
      <c r="CS173" s="291"/>
      <c r="CT173" s="291"/>
      <c r="CU173" s="291"/>
      <c r="CV173" s="291"/>
      <c r="CW173" s="291"/>
      <c r="CX173" s="291"/>
      <c r="CY173" s="291"/>
      <c r="CZ173" s="291"/>
      <c r="DA173" s="291"/>
      <c r="DB173" s="291"/>
      <c r="DC173" s="291"/>
      <c r="DD173" s="291"/>
      <c r="DE173" s="291"/>
      <c r="DF173" s="291"/>
      <c r="DG173" s="291"/>
      <c r="DH173" s="291"/>
    </row>
    <row r="174" spans="2:112" x14ac:dyDescent="0.3">
      <c r="B174" s="283"/>
      <c r="C174" s="408"/>
      <c r="D174" s="284"/>
      <c r="E174" s="284"/>
      <c r="F174" s="285"/>
      <c r="G174" s="286"/>
      <c r="N174" s="287"/>
      <c r="O174" s="288"/>
      <c r="P174" s="289"/>
      <c r="Q174" s="290"/>
      <c r="R174" s="291"/>
      <c r="S174" s="284"/>
      <c r="T174" s="291"/>
      <c r="U174" s="291"/>
      <c r="V174" s="291"/>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1"/>
      <c r="AS174" s="291"/>
      <c r="AT174" s="291"/>
      <c r="AU174" s="291"/>
      <c r="AV174" s="291"/>
      <c r="AW174" s="291"/>
      <c r="AX174" s="291"/>
      <c r="AY174" s="291"/>
      <c r="AZ174" s="291"/>
      <c r="BA174" s="291"/>
      <c r="BB174" s="291"/>
      <c r="BC174" s="291"/>
      <c r="BD174" s="291"/>
      <c r="BE174" s="291"/>
      <c r="BF174" s="291"/>
      <c r="BG174" s="291"/>
      <c r="BH174" s="291"/>
      <c r="BI174" s="291"/>
      <c r="BJ174" s="291"/>
      <c r="BK174" s="291"/>
      <c r="BL174" s="291"/>
      <c r="BM174" s="291"/>
      <c r="BN174" s="291"/>
      <c r="BO174" s="291"/>
      <c r="BP174" s="291"/>
      <c r="BQ174" s="291"/>
      <c r="BR174" s="291"/>
      <c r="BS174" s="291"/>
      <c r="BT174" s="291"/>
      <c r="BU174" s="291"/>
      <c r="BV174" s="291"/>
      <c r="BW174" s="291"/>
      <c r="BX174" s="291"/>
      <c r="BY174" s="291"/>
      <c r="BZ174" s="291"/>
      <c r="CA174" s="291"/>
      <c r="CB174" s="291"/>
      <c r="CC174" s="291"/>
      <c r="CD174" s="291"/>
      <c r="CE174" s="291"/>
      <c r="CF174" s="291"/>
      <c r="CG174" s="291"/>
      <c r="CH174" s="291"/>
      <c r="CI174" s="291"/>
      <c r="CJ174" s="291"/>
      <c r="CK174" s="291"/>
      <c r="CL174" s="291"/>
      <c r="CM174" s="291"/>
      <c r="CN174" s="291"/>
      <c r="CO174" s="291"/>
      <c r="CP174" s="291"/>
      <c r="CQ174" s="291"/>
      <c r="CR174" s="291"/>
      <c r="CS174" s="291"/>
      <c r="CT174" s="291"/>
      <c r="CU174" s="291"/>
      <c r="CV174" s="291"/>
      <c r="CW174" s="291"/>
      <c r="CX174" s="291"/>
      <c r="CY174" s="291"/>
      <c r="CZ174" s="291"/>
      <c r="DA174" s="291"/>
      <c r="DB174" s="291"/>
      <c r="DC174" s="291"/>
      <c r="DD174" s="291"/>
      <c r="DE174" s="291"/>
      <c r="DF174" s="291"/>
      <c r="DG174" s="291"/>
      <c r="DH174" s="291"/>
    </row>
    <row r="175" spans="2:112" x14ac:dyDescent="0.3">
      <c r="B175" s="283"/>
      <c r="C175" s="408"/>
      <c r="D175" s="284"/>
      <c r="E175" s="284"/>
      <c r="F175" s="285"/>
      <c r="G175" s="286"/>
      <c r="N175" s="287"/>
      <c r="O175" s="288"/>
      <c r="P175" s="289"/>
      <c r="Q175" s="290"/>
      <c r="R175" s="291"/>
      <c r="S175" s="284"/>
      <c r="T175" s="291"/>
      <c r="U175" s="291"/>
      <c r="V175" s="291"/>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291"/>
      <c r="BM175" s="291"/>
      <c r="BN175" s="291"/>
      <c r="BO175" s="291"/>
      <c r="BP175" s="291"/>
      <c r="BQ175" s="291"/>
      <c r="BR175" s="291"/>
      <c r="BS175" s="291"/>
      <c r="BT175" s="291"/>
      <c r="BU175" s="291"/>
      <c r="BV175" s="291"/>
      <c r="BW175" s="291"/>
      <c r="BX175" s="291"/>
      <c r="BY175" s="291"/>
      <c r="BZ175" s="291"/>
      <c r="CA175" s="291"/>
      <c r="CB175" s="291"/>
      <c r="CC175" s="291"/>
      <c r="CD175" s="291"/>
      <c r="CE175" s="291"/>
      <c r="CF175" s="291"/>
      <c r="CG175" s="291"/>
      <c r="CH175" s="291"/>
      <c r="CI175" s="291"/>
      <c r="CJ175" s="291"/>
      <c r="CK175" s="291"/>
      <c r="CL175" s="291"/>
      <c r="CM175" s="291"/>
      <c r="CN175" s="291"/>
      <c r="CO175" s="291"/>
      <c r="CP175" s="291"/>
      <c r="CQ175" s="291"/>
      <c r="CR175" s="291"/>
      <c r="CS175" s="291"/>
      <c r="CT175" s="291"/>
      <c r="CU175" s="291"/>
      <c r="CV175" s="291"/>
      <c r="CW175" s="291"/>
      <c r="CX175" s="291"/>
      <c r="CY175" s="291"/>
      <c r="CZ175" s="291"/>
      <c r="DA175" s="291"/>
      <c r="DB175" s="291"/>
      <c r="DC175" s="291"/>
      <c r="DD175" s="291"/>
      <c r="DE175" s="291"/>
      <c r="DF175" s="291"/>
      <c r="DG175" s="291"/>
      <c r="DH175" s="291"/>
    </row>
    <row r="176" spans="2:112" x14ac:dyDescent="0.3">
      <c r="B176" s="283"/>
      <c r="C176" s="408"/>
      <c r="D176" s="284"/>
      <c r="E176" s="284"/>
      <c r="F176" s="285"/>
      <c r="G176" s="286"/>
      <c r="N176" s="287"/>
      <c r="O176" s="288"/>
      <c r="P176" s="289"/>
      <c r="Q176" s="290"/>
      <c r="R176" s="291"/>
      <c r="S176" s="284"/>
      <c r="T176" s="291"/>
      <c r="U176" s="291"/>
      <c r="V176" s="291"/>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1"/>
      <c r="BM176" s="291"/>
      <c r="BN176" s="291"/>
      <c r="BO176" s="291"/>
      <c r="BP176" s="291"/>
      <c r="BQ176" s="291"/>
      <c r="BR176" s="291"/>
      <c r="BS176" s="291"/>
      <c r="BT176" s="291"/>
      <c r="BU176" s="291"/>
      <c r="BV176" s="291"/>
      <c r="BW176" s="291"/>
      <c r="BX176" s="291"/>
      <c r="BY176" s="291"/>
      <c r="BZ176" s="291"/>
      <c r="CA176" s="291"/>
      <c r="CB176" s="291"/>
      <c r="CC176" s="291"/>
      <c r="CD176" s="291"/>
      <c r="CE176" s="291"/>
      <c r="CF176" s="291"/>
      <c r="CG176" s="291"/>
      <c r="CH176" s="291"/>
      <c r="CI176" s="291"/>
      <c r="CJ176" s="291"/>
      <c r="CK176" s="291"/>
      <c r="CL176" s="291"/>
      <c r="CM176" s="291"/>
      <c r="CN176" s="291"/>
      <c r="CO176" s="291"/>
      <c r="CP176" s="291"/>
      <c r="CQ176" s="291"/>
      <c r="CR176" s="291"/>
      <c r="CS176" s="291"/>
      <c r="CT176" s="291"/>
      <c r="CU176" s="291"/>
      <c r="CV176" s="291"/>
      <c r="CW176" s="291"/>
      <c r="CX176" s="291"/>
      <c r="CY176" s="291"/>
      <c r="CZ176" s="291"/>
      <c r="DA176" s="291"/>
      <c r="DB176" s="291"/>
      <c r="DC176" s="291"/>
      <c r="DD176" s="291"/>
      <c r="DE176" s="291"/>
      <c r="DF176" s="291"/>
      <c r="DG176" s="291"/>
      <c r="DH176" s="291"/>
    </row>
    <row r="177" spans="2:112" x14ac:dyDescent="0.3">
      <c r="B177" s="283"/>
      <c r="C177" s="408"/>
      <c r="D177" s="284"/>
      <c r="E177" s="284"/>
      <c r="F177" s="285"/>
      <c r="G177" s="286"/>
      <c r="N177" s="287"/>
      <c r="O177" s="288"/>
      <c r="P177" s="289"/>
      <c r="Q177" s="290"/>
      <c r="R177" s="291"/>
      <c r="S177" s="284"/>
      <c r="T177" s="291"/>
      <c r="U177" s="291"/>
      <c r="V177" s="291"/>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c r="BF177" s="291"/>
      <c r="BG177" s="291"/>
      <c r="BH177" s="291"/>
      <c r="BI177" s="291"/>
      <c r="BJ177" s="291"/>
      <c r="BK177" s="291"/>
      <c r="BL177" s="291"/>
      <c r="BM177" s="291"/>
      <c r="BN177" s="291"/>
      <c r="BO177" s="291"/>
      <c r="BP177" s="291"/>
      <c r="BQ177" s="291"/>
      <c r="BR177" s="291"/>
      <c r="BS177" s="291"/>
      <c r="BT177" s="291"/>
      <c r="BU177" s="291"/>
      <c r="BV177" s="291"/>
      <c r="BW177" s="291"/>
      <c r="BX177" s="291"/>
      <c r="BY177" s="291"/>
      <c r="BZ177" s="291"/>
      <c r="CA177" s="291"/>
      <c r="CB177" s="291"/>
      <c r="CC177" s="291"/>
      <c r="CD177" s="291"/>
      <c r="CE177" s="291"/>
      <c r="CF177" s="291"/>
      <c r="CG177" s="291"/>
      <c r="CH177" s="291"/>
      <c r="CI177" s="291"/>
      <c r="CJ177" s="291"/>
      <c r="CK177" s="291"/>
      <c r="CL177" s="291"/>
      <c r="CM177" s="291"/>
      <c r="CN177" s="291"/>
      <c r="CO177" s="291"/>
      <c r="CP177" s="291"/>
      <c r="CQ177" s="291"/>
      <c r="CR177" s="291"/>
      <c r="CS177" s="291"/>
      <c r="CT177" s="291"/>
      <c r="CU177" s="291"/>
      <c r="CV177" s="291"/>
      <c r="CW177" s="291"/>
      <c r="CX177" s="291"/>
      <c r="CY177" s="291"/>
      <c r="CZ177" s="291"/>
      <c r="DA177" s="291"/>
      <c r="DB177" s="291"/>
      <c r="DC177" s="291"/>
      <c r="DD177" s="291"/>
      <c r="DE177" s="291"/>
      <c r="DF177" s="291"/>
      <c r="DG177" s="291"/>
      <c r="DH177" s="291"/>
    </row>
    <row r="178" spans="2:112" x14ac:dyDescent="0.3">
      <c r="B178" s="283"/>
      <c r="C178" s="408"/>
      <c r="D178" s="284"/>
      <c r="E178" s="284"/>
      <c r="F178" s="285"/>
      <c r="G178" s="286"/>
      <c r="N178" s="287"/>
      <c r="O178" s="288"/>
      <c r="P178" s="289"/>
      <c r="Q178" s="290"/>
      <c r="R178" s="291"/>
      <c r="S178" s="284"/>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291"/>
      <c r="BY178" s="291"/>
      <c r="BZ178" s="291"/>
      <c r="CA178" s="291"/>
      <c r="CB178" s="291"/>
      <c r="CC178" s="291"/>
      <c r="CD178" s="291"/>
      <c r="CE178" s="291"/>
      <c r="CF178" s="291"/>
      <c r="CG178" s="291"/>
      <c r="CH178" s="291"/>
      <c r="CI178" s="291"/>
      <c r="CJ178" s="291"/>
      <c r="CK178" s="291"/>
      <c r="CL178" s="291"/>
      <c r="CM178" s="291"/>
      <c r="CN178" s="291"/>
      <c r="CO178" s="291"/>
      <c r="CP178" s="291"/>
      <c r="CQ178" s="291"/>
      <c r="CR178" s="291"/>
      <c r="CS178" s="291"/>
      <c r="CT178" s="291"/>
      <c r="CU178" s="291"/>
      <c r="CV178" s="291"/>
      <c r="CW178" s="291"/>
      <c r="CX178" s="291"/>
      <c r="CY178" s="291"/>
      <c r="CZ178" s="291"/>
      <c r="DA178" s="291"/>
      <c r="DB178" s="291"/>
      <c r="DC178" s="291"/>
      <c r="DD178" s="291"/>
      <c r="DE178" s="291"/>
      <c r="DF178" s="291"/>
      <c r="DG178" s="291"/>
      <c r="DH178" s="291"/>
    </row>
    <row r="179" spans="2:112" x14ac:dyDescent="0.3">
      <c r="B179" s="283"/>
      <c r="C179" s="408"/>
      <c r="D179" s="284"/>
      <c r="E179" s="284"/>
      <c r="F179" s="285"/>
      <c r="G179" s="286"/>
      <c r="N179" s="287"/>
      <c r="O179" s="288"/>
      <c r="P179" s="289"/>
      <c r="Q179" s="290"/>
      <c r="R179" s="291"/>
      <c r="S179" s="284"/>
      <c r="T179" s="291"/>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c r="BM179" s="291"/>
      <c r="BN179" s="291"/>
      <c r="BO179" s="291"/>
      <c r="BP179" s="291"/>
      <c r="BQ179" s="291"/>
      <c r="BR179" s="291"/>
      <c r="BS179" s="291"/>
      <c r="BT179" s="291"/>
      <c r="BU179" s="291"/>
      <c r="BV179" s="291"/>
      <c r="BW179" s="291"/>
      <c r="BX179" s="291"/>
      <c r="BY179" s="291"/>
      <c r="BZ179" s="291"/>
      <c r="CA179" s="291"/>
      <c r="CB179" s="291"/>
      <c r="CC179" s="291"/>
      <c r="CD179" s="291"/>
      <c r="CE179" s="291"/>
      <c r="CF179" s="291"/>
      <c r="CG179" s="291"/>
      <c r="CH179" s="291"/>
      <c r="CI179" s="291"/>
      <c r="CJ179" s="291"/>
      <c r="CK179" s="291"/>
      <c r="CL179" s="291"/>
      <c r="CM179" s="291"/>
      <c r="CN179" s="291"/>
      <c r="CO179" s="291"/>
      <c r="CP179" s="291"/>
      <c r="CQ179" s="291"/>
      <c r="CR179" s="291"/>
      <c r="CS179" s="291"/>
      <c r="CT179" s="291"/>
      <c r="CU179" s="291"/>
      <c r="CV179" s="291"/>
      <c r="CW179" s="291"/>
      <c r="CX179" s="291"/>
      <c r="CY179" s="291"/>
      <c r="CZ179" s="291"/>
      <c r="DA179" s="291"/>
      <c r="DB179" s="291"/>
      <c r="DC179" s="291"/>
      <c r="DD179" s="291"/>
      <c r="DE179" s="291"/>
      <c r="DF179" s="291"/>
      <c r="DG179" s="291"/>
      <c r="DH179" s="291"/>
    </row>
    <row r="180" spans="2:112" x14ac:dyDescent="0.3">
      <c r="B180" s="283"/>
      <c r="C180" s="408"/>
      <c r="D180" s="284"/>
      <c r="E180" s="284"/>
      <c r="F180" s="285"/>
      <c r="G180" s="286"/>
      <c r="N180" s="287"/>
      <c r="O180" s="288"/>
      <c r="P180" s="289"/>
      <c r="Q180" s="290"/>
      <c r="R180" s="291"/>
      <c r="S180" s="284"/>
      <c r="T180" s="291"/>
      <c r="U180" s="291"/>
      <c r="V180" s="291"/>
      <c r="W180" s="291"/>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291"/>
      <c r="BY180" s="291"/>
      <c r="BZ180" s="291"/>
      <c r="CA180" s="291"/>
      <c r="CB180" s="291"/>
      <c r="CC180" s="291"/>
      <c r="CD180" s="291"/>
      <c r="CE180" s="291"/>
      <c r="CF180" s="291"/>
      <c r="CG180" s="291"/>
      <c r="CH180" s="291"/>
      <c r="CI180" s="291"/>
      <c r="CJ180" s="291"/>
      <c r="CK180" s="291"/>
      <c r="CL180" s="291"/>
      <c r="CM180" s="291"/>
      <c r="CN180" s="291"/>
      <c r="CO180" s="291"/>
      <c r="CP180" s="291"/>
      <c r="CQ180" s="291"/>
      <c r="CR180" s="291"/>
      <c r="CS180" s="291"/>
      <c r="CT180" s="291"/>
      <c r="CU180" s="291"/>
      <c r="CV180" s="291"/>
      <c r="CW180" s="291"/>
      <c r="CX180" s="291"/>
      <c r="CY180" s="291"/>
      <c r="CZ180" s="291"/>
      <c r="DA180" s="291"/>
      <c r="DB180" s="291"/>
      <c r="DC180" s="291"/>
      <c r="DD180" s="291"/>
      <c r="DE180" s="291"/>
      <c r="DF180" s="291"/>
      <c r="DG180" s="291"/>
      <c r="DH180" s="291"/>
    </row>
    <row r="181" spans="2:112" x14ac:dyDescent="0.3">
      <c r="B181" s="283"/>
      <c r="C181" s="408"/>
      <c r="D181" s="284"/>
      <c r="E181" s="284"/>
      <c r="F181" s="285"/>
      <c r="G181" s="286"/>
      <c r="N181" s="287"/>
      <c r="O181" s="288"/>
      <c r="P181" s="289"/>
      <c r="Q181" s="290"/>
      <c r="R181" s="291"/>
      <c r="S181" s="284"/>
      <c r="T181" s="291"/>
      <c r="U181" s="291"/>
      <c r="V181" s="291"/>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c r="BF181" s="291"/>
      <c r="BG181" s="291"/>
      <c r="BH181" s="291"/>
      <c r="BI181" s="291"/>
      <c r="BJ181" s="291"/>
      <c r="BK181" s="291"/>
      <c r="BL181" s="291"/>
      <c r="BM181" s="291"/>
      <c r="BN181" s="291"/>
      <c r="BO181" s="291"/>
      <c r="BP181" s="291"/>
      <c r="BQ181" s="291"/>
      <c r="BR181" s="291"/>
      <c r="BS181" s="291"/>
      <c r="BT181" s="291"/>
      <c r="BU181" s="291"/>
      <c r="BV181" s="291"/>
      <c r="BW181" s="291"/>
      <c r="BX181" s="291"/>
      <c r="BY181" s="291"/>
      <c r="BZ181" s="291"/>
      <c r="CA181" s="291"/>
      <c r="CB181" s="291"/>
      <c r="CC181" s="291"/>
      <c r="CD181" s="291"/>
      <c r="CE181" s="291"/>
      <c r="CF181" s="291"/>
      <c r="CG181" s="291"/>
      <c r="CH181" s="291"/>
      <c r="CI181" s="291"/>
      <c r="CJ181" s="291"/>
      <c r="CK181" s="291"/>
      <c r="CL181" s="291"/>
      <c r="CM181" s="291"/>
      <c r="CN181" s="291"/>
      <c r="CO181" s="291"/>
      <c r="CP181" s="291"/>
      <c r="CQ181" s="291"/>
      <c r="CR181" s="291"/>
      <c r="CS181" s="291"/>
      <c r="CT181" s="291"/>
      <c r="CU181" s="291"/>
      <c r="CV181" s="291"/>
      <c r="CW181" s="291"/>
      <c r="CX181" s="291"/>
      <c r="CY181" s="291"/>
      <c r="CZ181" s="291"/>
      <c r="DA181" s="291"/>
      <c r="DB181" s="291"/>
      <c r="DC181" s="291"/>
      <c r="DD181" s="291"/>
      <c r="DE181" s="291"/>
      <c r="DF181" s="291"/>
      <c r="DG181" s="291"/>
      <c r="DH181" s="291"/>
    </row>
    <row r="182" spans="2:112" x14ac:dyDescent="0.3">
      <c r="B182" s="283"/>
      <c r="C182" s="408"/>
      <c r="D182" s="284"/>
      <c r="E182" s="284"/>
      <c r="F182" s="285"/>
      <c r="G182" s="286"/>
      <c r="N182" s="287"/>
      <c r="O182" s="288"/>
      <c r="P182" s="289"/>
      <c r="Q182" s="290"/>
      <c r="R182" s="291"/>
      <c r="S182" s="284"/>
      <c r="T182" s="291"/>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1"/>
      <c r="BM182" s="291"/>
      <c r="BN182" s="291"/>
      <c r="BO182" s="291"/>
      <c r="BP182" s="291"/>
      <c r="BQ182" s="291"/>
      <c r="BR182" s="291"/>
      <c r="BS182" s="291"/>
      <c r="BT182" s="291"/>
      <c r="BU182" s="291"/>
      <c r="BV182" s="291"/>
      <c r="BW182" s="291"/>
      <c r="BX182" s="291"/>
      <c r="BY182" s="291"/>
      <c r="BZ182" s="291"/>
      <c r="CA182" s="291"/>
      <c r="CB182" s="291"/>
      <c r="CC182" s="291"/>
      <c r="CD182" s="291"/>
      <c r="CE182" s="291"/>
      <c r="CF182" s="291"/>
      <c r="CG182" s="291"/>
      <c r="CH182" s="291"/>
      <c r="CI182" s="291"/>
      <c r="CJ182" s="291"/>
      <c r="CK182" s="291"/>
      <c r="CL182" s="291"/>
      <c r="CM182" s="291"/>
      <c r="CN182" s="291"/>
      <c r="CO182" s="291"/>
      <c r="CP182" s="291"/>
      <c r="CQ182" s="291"/>
      <c r="CR182" s="291"/>
      <c r="CS182" s="291"/>
      <c r="CT182" s="291"/>
      <c r="CU182" s="291"/>
      <c r="CV182" s="291"/>
      <c r="CW182" s="291"/>
      <c r="CX182" s="291"/>
      <c r="CY182" s="291"/>
      <c r="CZ182" s="291"/>
      <c r="DA182" s="291"/>
      <c r="DB182" s="291"/>
      <c r="DC182" s="291"/>
      <c r="DD182" s="291"/>
      <c r="DE182" s="291"/>
      <c r="DF182" s="291"/>
      <c r="DG182" s="291"/>
      <c r="DH182" s="291"/>
    </row>
    <row r="183" spans="2:112" x14ac:dyDescent="0.3">
      <c r="B183" s="283"/>
      <c r="C183" s="408"/>
      <c r="D183" s="284"/>
      <c r="E183" s="284"/>
      <c r="F183" s="285"/>
      <c r="G183" s="286"/>
      <c r="N183" s="287"/>
      <c r="O183" s="288"/>
      <c r="P183" s="289"/>
      <c r="Q183" s="290"/>
      <c r="R183" s="291"/>
      <c r="S183" s="284"/>
      <c r="T183" s="291"/>
      <c r="U183" s="291"/>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1"/>
      <c r="BM183" s="291"/>
      <c r="BN183" s="291"/>
      <c r="BO183" s="291"/>
      <c r="BP183" s="291"/>
      <c r="BQ183" s="291"/>
      <c r="BR183" s="291"/>
      <c r="BS183" s="291"/>
      <c r="BT183" s="291"/>
      <c r="BU183" s="291"/>
      <c r="BV183" s="291"/>
      <c r="BW183" s="291"/>
      <c r="BX183" s="291"/>
      <c r="BY183" s="291"/>
      <c r="BZ183" s="291"/>
      <c r="CA183" s="291"/>
      <c r="CB183" s="291"/>
      <c r="CC183" s="291"/>
      <c r="CD183" s="291"/>
      <c r="CE183" s="291"/>
      <c r="CF183" s="291"/>
      <c r="CG183" s="291"/>
      <c r="CH183" s="291"/>
      <c r="CI183" s="291"/>
      <c r="CJ183" s="291"/>
      <c r="CK183" s="291"/>
      <c r="CL183" s="291"/>
      <c r="CM183" s="291"/>
      <c r="CN183" s="291"/>
      <c r="CO183" s="291"/>
      <c r="CP183" s="291"/>
      <c r="CQ183" s="291"/>
      <c r="CR183" s="291"/>
      <c r="CS183" s="291"/>
      <c r="CT183" s="291"/>
      <c r="CU183" s="291"/>
      <c r="CV183" s="291"/>
      <c r="CW183" s="291"/>
      <c r="CX183" s="291"/>
      <c r="CY183" s="291"/>
      <c r="CZ183" s="291"/>
      <c r="DA183" s="291"/>
      <c r="DB183" s="291"/>
      <c r="DC183" s="291"/>
      <c r="DD183" s="291"/>
      <c r="DE183" s="291"/>
      <c r="DF183" s="291"/>
      <c r="DG183" s="291"/>
      <c r="DH183" s="291"/>
    </row>
    <row r="184" spans="2:112" x14ac:dyDescent="0.3">
      <c r="B184" s="283"/>
      <c r="C184" s="408"/>
      <c r="D184" s="284"/>
      <c r="E184" s="284"/>
      <c r="F184" s="285"/>
      <c r="G184" s="286"/>
      <c r="N184" s="287"/>
      <c r="O184" s="288"/>
      <c r="P184" s="289"/>
      <c r="Q184" s="290"/>
      <c r="R184" s="291"/>
      <c r="S184" s="284"/>
      <c r="T184" s="291"/>
      <c r="U184" s="291"/>
      <c r="V184" s="291"/>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c r="BF184" s="291"/>
      <c r="BG184" s="291"/>
      <c r="BH184" s="291"/>
      <c r="BI184" s="291"/>
      <c r="BJ184" s="291"/>
      <c r="BK184" s="291"/>
      <c r="BL184" s="291"/>
      <c r="BM184" s="291"/>
      <c r="BN184" s="291"/>
      <c r="BO184" s="291"/>
      <c r="BP184" s="291"/>
      <c r="BQ184" s="291"/>
      <c r="BR184" s="291"/>
      <c r="BS184" s="291"/>
      <c r="BT184" s="291"/>
      <c r="BU184" s="291"/>
      <c r="BV184" s="291"/>
      <c r="BW184" s="291"/>
      <c r="BX184" s="291"/>
      <c r="BY184" s="291"/>
      <c r="BZ184" s="291"/>
      <c r="CA184" s="291"/>
      <c r="CB184" s="291"/>
      <c r="CC184" s="291"/>
      <c r="CD184" s="291"/>
      <c r="CE184" s="291"/>
      <c r="CF184" s="291"/>
      <c r="CG184" s="291"/>
      <c r="CH184" s="291"/>
      <c r="CI184" s="291"/>
      <c r="CJ184" s="291"/>
      <c r="CK184" s="291"/>
      <c r="CL184" s="291"/>
      <c r="CM184" s="291"/>
      <c r="CN184" s="291"/>
      <c r="CO184" s="291"/>
      <c r="CP184" s="291"/>
      <c r="CQ184" s="291"/>
      <c r="CR184" s="291"/>
      <c r="CS184" s="291"/>
      <c r="CT184" s="291"/>
      <c r="CU184" s="291"/>
      <c r="CV184" s="291"/>
      <c r="CW184" s="291"/>
      <c r="CX184" s="291"/>
      <c r="CY184" s="291"/>
      <c r="CZ184" s="291"/>
      <c r="DA184" s="291"/>
      <c r="DB184" s="291"/>
      <c r="DC184" s="291"/>
      <c r="DD184" s="291"/>
      <c r="DE184" s="291"/>
      <c r="DF184" s="291"/>
      <c r="DG184" s="291"/>
      <c r="DH184" s="291"/>
    </row>
    <row r="185" spans="2:112" x14ac:dyDescent="0.3">
      <c r="B185" s="283"/>
      <c r="C185" s="408"/>
      <c r="D185" s="284"/>
      <c r="E185" s="284"/>
      <c r="F185" s="285"/>
      <c r="G185" s="286"/>
      <c r="N185" s="287"/>
      <c r="O185" s="288"/>
      <c r="P185" s="289"/>
      <c r="Q185" s="290"/>
      <c r="R185" s="291"/>
      <c r="S185" s="284"/>
      <c r="T185" s="291"/>
      <c r="U185" s="291"/>
      <c r="V185" s="291"/>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c r="BF185" s="291"/>
      <c r="BG185" s="291"/>
      <c r="BH185" s="291"/>
      <c r="BI185" s="291"/>
      <c r="BJ185" s="291"/>
      <c r="BK185" s="291"/>
      <c r="BL185" s="291"/>
      <c r="BM185" s="291"/>
      <c r="BN185" s="291"/>
      <c r="BO185" s="291"/>
      <c r="BP185" s="291"/>
      <c r="BQ185" s="291"/>
      <c r="BR185" s="291"/>
      <c r="BS185" s="291"/>
      <c r="BT185" s="291"/>
      <c r="BU185" s="291"/>
      <c r="BV185" s="291"/>
      <c r="BW185" s="291"/>
      <c r="BX185" s="291"/>
      <c r="BY185" s="291"/>
      <c r="BZ185" s="291"/>
      <c r="CA185" s="291"/>
      <c r="CB185" s="291"/>
      <c r="CC185" s="291"/>
      <c r="CD185" s="291"/>
      <c r="CE185" s="291"/>
      <c r="CF185" s="291"/>
      <c r="CG185" s="291"/>
      <c r="CH185" s="291"/>
      <c r="CI185" s="291"/>
      <c r="CJ185" s="291"/>
      <c r="CK185" s="291"/>
      <c r="CL185" s="291"/>
      <c r="CM185" s="291"/>
      <c r="CN185" s="291"/>
      <c r="CO185" s="291"/>
      <c r="CP185" s="291"/>
      <c r="CQ185" s="291"/>
      <c r="CR185" s="291"/>
      <c r="CS185" s="291"/>
      <c r="CT185" s="291"/>
      <c r="CU185" s="291"/>
      <c r="CV185" s="291"/>
      <c r="CW185" s="291"/>
      <c r="CX185" s="291"/>
      <c r="CY185" s="291"/>
      <c r="CZ185" s="291"/>
      <c r="DA185" s="291"/>
      <c r="DB185" s="291"/>
      <c r="DC185" s="291"/>
      <c r="DD185" s="291"/>
      <c r="DE185" s="291"/>
      <c r="DF185" s="291"/>
      <c r="DG185" s="291"/>
      <c r="DH185" s="291"/>
    </row>
    <row r="186" spans="2:112" x14ac:dyDescent="0.3">
      <c r="B186" s="283"/>
      <c r="C186" s="408"/>
      <c r="D186" s="284"/>
      <c r="E186" s="284"/>
      <c r="F186" s="285"/>
      <c r="G186" s="286"/>
      <c r="N186" s="287"/>
      <c r="O186" s="288"/>
      <c r="P186" s="289"/>
      <c r="Q186" s="290"/>
      <c r="R186" s="291"/>
      <c r="S186" s="284"/>
      <c r="T186" s="291"/>
      <c r="U186" s="291"/>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1"/>
      <c r="BM186" s="291"/>
      <c r="BN186" s="291"/>
      <c r="BO186" s="291"/>
      <c r="BP186" s="291"/>
      <c r="BQ186" s="291"/>
      <c r="BR186" s="291"/>
      <c r="BS186" s="291"/>
      <c r="BT186" s="291"/>
      <c r="BU186" s="291"/>
      <c r="BV186" s="291"/>
      <c r="BW186" s="291"/>
      <c r="BX186" s="291"/>
      <c r="BY186" s="291"/>
      <c r="BZ186" s="291"/>
      <c r="CA186" s="291"/>
      <c r="CB186" s="291"/>
      <c r="CC186" s="291"/>
      <c r="CD186" s="291"/>
      <c r="CE186" s="291"/>
      <c r="CF186" s="291"/>
      <c r="CG186" s="291"/>
      <c r="CH186" s="291"/>
      <c r="CI186" s="291"/>
      <c r="CJ186" s="291"/>
      <c r="CK186" s="291"/>
      <c r="CL186" s="291"/>
      <c r="CM186" s="291"/>
      <c r="CN186" s="291"/>
      <c r="CO186" s="291"/>
      <c r="CP186" s="291"/>
      <c r="CQ186" s="291"/>
      <c r="CR186" s="291"/>
      <c r="CS186" s="291"/>
      <c r="CT186" s="291"/>
      <c r="CU186" s="291"/>
      <c r="CV186" s="291"/>
      <c r="CW186" s="291"/>
      <c r="CX186" s="291"/>
      <c r="CY186" s="291"/>
      <c r="CZ186" s="291"/>
      <c r="DA186" s="291"/>
      <c r="DB186" s="291"/>
      <c r="DC186" s="291"/>
      <c r="DD186" s="291"/>
      <c r="DE186" s="291"/>
      <c r="DF186" s="291"/>
      <c r="DG186" s="291"/>
      <c r="DH186" s="291"/>
    </row>
    <row r="187" spans="2:112" x14ac:dyDescent="0.3">
      <c r="B187" s="283"/>
      <c r="C187" s="408"/>
      <c r="D187" s="284"/>
      <c r="E187" s="284"/>
      <c r="F187" s="285"/>
      <c r="G187" s="286"/>
      <c r="N187" s="287"/>
      <c r="O187" s="288"/>
      <c r="P187" s="289"/>
      <c r="Q187" s="290"/>
      <c r="R187" s="291"/>
      <c r="S187" s="284"/>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291"/>
      <c r="BY187" s="291"/>
      <c r="BZ187" s="291"/>
      <c r="CA187" s="291"/>
      <c r="CB187" s="291"/>
      <c r="CC187" s="291"/>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row>
    <row r="188" spans="2:112" x14ac:dyDescent="0.3">
      <c r="B188" s="283"/>
      <c r="C188" s="408"/>
      <c r="D188" s="284"/>
      <c r="E188" s="284"/>
      <c r="F188" s="285"/>
      <c r="G188" s="286"/>
      <c r="N188" s="287"/>
      <c r="O188" s="288"/>
      <c r="P188" s="289"/>
      <c r="Q188" s="290"/>
      <c r="R188" s="291"/>
      <c r="S188" s="284"/>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1"/>
      <c r="BM188" s="291"/>
      <c r="BN188" s="291"/>
      <c r="BO188" s="291"/>
      <c r="BP188" s="291"/>
      <c r="BQ188" s="291"/>
      <c r="BR188" s="291"/>
      <c r="BS188" s="291"/>
      <c r="BT188" s="291"/>
      <c r="BU188" s="291"/>
      <c r="BV188" s="291"/>
      <c r="BW188" s="291"/>
      <c r="BX188" s="291"/>
      <c r="BY188" s="291"/>
      <c r="BZ188" s="291"/>
      <c r="CA188" s="291"/>
      <c r="CB188" s="291"/>
      <c r="CC188" s="291"/>
      <c r="CD188" s="291"/>
      <c r="CE188" s="291"/>
      <c r="CF188" s="291"/>
      <c r="CG188" s="291"/>
      <c r="CH188" s="291"/>
      <c r="CI188" s="291"/>
      <c r="CJ188" s="291"/>
      <c r="CK188" s="291"/>
      <c r="CL188" s="291"/>
      <c r="CM188" s="291"/>
      <c r="CN188" s="291"/>
      <c r="CO188" s="291"/>
      <c r="CP188" s="291"/>
      <c r="CQ188" s="291"/>
      <c r="CR188" s="291"/>
      <c r="CS188" s="291"/>
      <c r="CT188" s="291"/>
      <c r="CU188" s="291"/>
      <c r="CV188" s="291"/>
      <c r="CW188" s="291"/>
      <c r="CX188" s="291"/>
      <c r="CY188" s="291"/>
      <c r="CZ188" s="291"/>
      <c r="DA188" s="291"/>
      <c r="DB188" s="291"/>
      <c r="DC188" s="291"/>
      <c r="DD188" s="291"/>
      <c r="DE188" s="291"/>
      <c r="DF188" s="291"/>
      <c r="DG188" s="291"/>
      <c r="DH188" s="291"/>
    </row>
    <row r="189" spans="2:112" x14ac:dyDescent="0.3">
      <c r="B189" s="283"/>
      <c r="C189" s="408"/>
      <c r="D189" s="284"/>
      <c r="E189" s="284"/>
      <c r="F189" s="285"/>
      <c r="G189" s="286"/>
      <c r="N189" s="287"/>
      <c r="O189" s="288"/>
      <c r="P189" s="289"/>
      <c r="Q189" s="290"/>
      <c r="R189" s="291"/>
      <c r="S189" s="284"/>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291"/>
      <c r="BU189" s="291"/>
      <c r="BV189" s="291"/>
      <c r="BW189" s="291"/>
      <c r="BX189" s="291"/>
      <c r="BY189" s="291"/>
      <c r="BZ189" s="291"/>
      <c r="CA189" s="291"/>
      <c r="CB189" s="291"/>
      <c r="CC189" s="291"/>
      <c r="CD189" s="291"/>
      <c r="CE189" s="291"/>
      <c r="CF189" s="291"/>
      <c r="CG189" s="291"/>
      <c r="CH189" s="291"/>
      <c r="CI189" s="291"/>
      <c r="CJ189" s="291"/>
      <c r="CK189" s="291"/>
      <c r="CL189" s="291"/>
      <c r="CM189" s="291"/>
      <c r="CN189" s="291"/>
      <c r="CO189" s="291"/>
      <c r="CP189" s="291"/>
      <c r="CQ189" s="291"/>
      <c r="CR189" s="291"/>
      <c r="CS189" s="291"/>
      <c r="CT189" s="291"/>
      <c r="CU189" s="291"/>
      <c r="CV189" s="291"/>
      <c r="CW189" s="291"/>
      <c r="CX189" s="291"/>
      <c r="CY189" s="291"/>
      <c r="CZ189" s="291"/>
      <c r="DA189" s="291"/>
      <c r="DB189" s="291"/>
      <c r="DC189" s="291"/>
      <c r="DD189" s="291"/>
      <c r="DE189" s="291"/>
      <c r="DF189" s="291"/>
      <c r="DG189" s="291"/>
      <c r="DH189" s="291"/>
    </row>
    <row r="190" spans="2:112" x14ac:dyDescent="0.3">
      <c r="B190" s="283"/>
      <c r="C190" s="408"/>
      <c r="D190" s="284"/>
      <c r="E190" s="284"/>
      <c r="F190" s="285"/>
      <c r="G190" s="286"/>
      <c r="N190" s="287"/>
      <c r="O190" s="288"/>
      <c r="P190" s="289"/>
      <c r="Q190" s="290"/>
      <c r="R190" s="291"/>
      <c r="S190" s="284"/>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c r="CE190" s="291"/>
      <c r="CF190" s="291"/>
      <c r="CG190" s="291"/>
      <c r="CH190" s="291"/>
      <c r="CI190" s="291"/>
      <c r="CJ190" s="291"/>
      <c r="CK190" s="291"/>
      <c r="CL190" s="291"/>
      <c r="CM190" s="291"/>
      <c r="CN190" s="291"/>
      <c r="CO190" s="291"/>
      <c r="CP190" s="291"/>
      <c r="CQ190" s="291"/>
      <c r="CR190" s="291"/>
      <c r="CS190" s="291"/>
      <c r="CT190" s="291"/>
      <c r="CU190" s="291"/>
      <c r="CV190" s="291"/>
      <c r="CW190" s="291"/>
      <c r="CX190" s="291"/>
      <c r="CY190" s="291"/>
      <c r="CZ190" s="291"/>
      <c r="DA190" s="291"/>
      <c r="DB190" s="291"/>
      <c r="DC190" s="291"/>
      <c r="DD190" s="291"/>
      <c r="DE190" s="291"/>
      <c r="DF190" s="291"/>
      <c r="DG190" s="291"/>
      <c r="DH190" s="291"/>
    </row>
    <row r="191" spans="2:112" x14ac:dyDescent="0.3">
      <c r="B191" s="283"/>
      <c r="C191" s="408"/>
      <c r="D191" s="284"/>
      <c r="E191" s="284"/>
      <c r="F191" s="285"/>
      <c r="G191" s="286"/>
      <c r="N191" s="287"/>
      <c r="O191" s="288"/>
      <c r="P191" s="289"/>
      <c r="Q191" s="290"/>
      <c r="R191" s="291"/>
      <c r="S191" s="284"/>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291"/>
      <c r="BU191" s="291"/>
      <c r="BV191" s="291"/>
      <c r="BW191" s="291"/>
      <c r="BX191" s="291"/>
      <c r="BY191" s="291"/>
      <c r="BZ191" s="291"/>
      <c r="CA191" s="291"/>
      <c r="CB191" s="291"/>
      <c r="CC191" s="291"/>
      <c r="CD191" s="291"/>
      <c r="CE191" s="291"/>
      <c r="CF191" s="291"/>
      <c r="CG191" s="291"/>
      <c r="CH191" s="291"/>
      <c r="CI191" s="291"/>
      <c r="CJ191" s="291"/>
      <c r="CK191" s="291"/>
      <c r="CL191" s="291"/>
      <c r="CM191" s="291"/>
      <c r="CN191" s="291"/>
      <c r="CO191" s="291"/>
      <c r="CP191" s="291"/>
      <c r="CQ191" s="291"/>
      <c r="CR191" s="291"/>
      <c r="CS191" s="291"/>
      <c r="CT191" s="291"/>
      <c r="CU191" s="291"/>
      <c r="CV191" s="291"/>
      <c r="CW191" s="291"/>
      <c r="CX191" s="291"/>
      <c r="CY191" s="291"/>
      <c r="CZ191" s="291"/>
      <c r="DA191" s="291"/>
      <c r="DB191" s="291"/>
      <c r="DC191" s="291"/>
      <c r="DD191" s="291"/>
      <c r="DE191" s="291"/>
      <c r="DF191" s="291"/>
      <c r="DG191" s="291"/>
      <c r="DH191" s="291"/>
    </row>
    <row r="192" spans="2:112" x14ac:dyDescent="0.3">
      <c r="B192" s="283"/>
      <c r="C192" s="408"/>
      <c r="D192" s="284"/>
      <c r="E192" s="284"/>
      <c r="F192" s="285"/>
      <c r="G192" s="286"/>
      <c r="N192" s="287"/>
      <c r="O192" s="288"/>
      <c r="P192" s="289"/>
      <c r="Q192" s="290"/>
      <c r="R192" s="291"/>
      <c r="S192" s="284"/>
      <c r="T192" s="291"/>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291"/>
      <c r="AV192" s="291"/>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291"/>
      <c r="BU192" s="291"/>
      <c r="BV192" s="291"/>
      <c r="BW192" s="291"/>
      <c r="BX192" s="291"/>
      <c r="BY192" s="291"/>
      <c r="BZ192" s="291"/>
      <c r="CA192" s="291"/>
      <c r="CB192" s="291"/>
      <c r="CC192" s="291"/>
      <c r="CD192" s="291"/>
      <c r="CE192" s="291"/>
      <c r="CF192" s="291"/>
      <c r="CG192" s="291"/>
      <c r="CH192" s="291"/>
      <c r="CI192" s="291"/>
      <c r="CJ192" s="291"/>
      <c r="CK192" s="291"/>
      <c r="CL192" s="291"/>
      <c r="CM192" s="291"/>
      <c r="CN192" s="291"/>
      <c r="CO192" s="291"/>
      <c r="CP192" s="291"/>
      <c r="CQ192" s="291"/>
      <c r="CR192" s="291"/>
      <c r="CS192" s="291"/>
      <c r="CT192" s="291"/>
      <c r="CU192" s="291"/>
      <c r="CV192" s="291"/>
      <c r="CW192" s="291"/>
      <c r="CX192" s="291"/>
      <c r="CY192" s="291"/>
      <c r="CZ192" s="291"/>
      <c r="DA192" s="291"/>
      <c r="DB192" s="291"/>
      <c r="DC192" s="291"/>
      <c r="DD192" s="291"/>
      <c r="DE192" s="291"/>
      <c r="DF192" s="291"/>
      <c r="DG192" s="291"/>
      <c r="DH192" s="291"/>
    </row>
    <row r="193" spans="2:112" x14ac:dyDescent="0.3">
      <c r="B193" s="283"/>
      <c r="C193" s="408"/>
      <c r="D193" s="284"/>
      <c r="E193" s="284"/>
      <c r="F193" s="285"/>
      <c r="G193" s="286"/>
      <c r="N193" s="287"/>
      <c r="O193" s="288"/>
      <c r="P193" s="289"/>
      <c r="Q193" s="290"/>
      <c r="R193" s="291"/>
      <c r="S193" s="284"/>
      <c r="T193" s="291"/>
      <c r="U193" s="291"/>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c r="BC193" s="291"/>
      <c r="BD193" s="291"/>
      <c r="BE193" s="291"/>
      <c r="BF193" s="291"/>
      <c r="BG193" s="291"/>
      <c r="BH193" s="291"/>
      <c r="BI193" s="291"/>
      <c r="BJ193" s="291"/>
      <c r="BK193" s="291"/>
      <c r="BL193" s="291"/>
      <c r="BM193" s="291"/>
      <c r="BN193" s="291"/>
      <c r="BO193" s="291"/>
      <c r="BP193" s="291"/>
      <c r="BQ193" s="291"/>
      <c r="BR193" s="291"/>
      <c r="BS193" s="291"/>
      <c r="BT193" s="291"/>
      <c r="BU193" s="291"/>
      <c r="BV193" s="291"/>
      <c r="BW193" s="291"/>
      <c r="BX193" s="291"/>
      <c r="BY193" s="291"/>
      <c r="BZ193" s="291"/>
      <c r="CA193" s="291"/>
      <c r="CB193" s="291"/>
      <c r="CC193" s="291"/>
      <c r="CD193" s="291"/>
      <c r="CE193" s="291"/>
      <c r="CF193" s="291"/>
      <c r="CG193" s="291"/>
      <c r="CH193" s="291"/>
      <c r="CI193" s="291"/>
      <c r="CJ193" s="291"/>
      <c r="CK193" s="291"/>
      <c r="CL193" s="291"/>
      <c r="CM193" s="291"/>
      <c r="CN193" s="291"/>
      <c r="CO193" s="291"/>
      <c r="CP193" s="291"/>
      <c r="CQ193" s="291"/>
      <c r="CR193" s="291"/>
      <c r="CS193" s="291"/>
      <c r="CT193" s="291"/>
      <c r="CU193" s="291"/>
      <c r="CV193" s="291"/>
      <c r="CW193" s="291"/>
      <c r="CX193" s="291"/>
      <c r="CY193" s="291"/>
      <c r="CZ193" s="291"/>
      <c r="DA193" s="291"/>
      <c r="DB193" s="291"/>
      <c r="DC193" s="291"/>
      <c r="DD193" s="291"/>
      <c r="DE193" s="291"/>
      <c r="DF193" s="291"/>
      <c r="DG193" s="291"/>
      <c r="DH193" s="291"/>
    </row>
    <row r="194" spans="2:112" x14ac:dyDescent="0.3">
      <c r="B194" s="283"/>
      <c r="C194" s="408"/>
      <c r="D194" s="284"/>
      <c r="E194" s="284"/>
      <c r="F194" s="285"/>
      <c r="G194" s="286"/>
      <c r="N194" s="287"/>
      <c r="O194" s="288"/>
      <c r="P194" s="289"/>
      <c r="Q194" s="290"/>
      <c r="R194" s="291"/>
      <c r="S194" s="284"/>
      <c r="T194" s="291"/>
      <c r="U194" s="291"/>
      <c r="V194" s="291"/>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1"/>
      <c r="BF194" s="291"/>
      <c r="BG194" s="291"/>
      <c r="BH194" s="291"/>
      <c r="BI194" s="291"/>
      <c r="BJ194" s="291"/>
      <c r="BK194" s="291"/>
      <c r="BL194" s="291"/>
      <c r="BM194" s="291"/>
      <c r="BN194" s="291"/>
      <c r="BO194" s="291"/>
      <c r="BP194" s="291"/>
      <c r="BQ194" s="291"/>
      <c r="BR194" s="291"/>
      <c r="BS194" s="291"/>
      <c r="BT194" s="291"/>
      <c r="BU194" s="291"/>
      <c r="BV194" s="291"/>
      <c r="BW194" s="291"/>
      <c r="BX194" s="291"/>
      <c r="BY194" s="291"/>
      <c r="BZ194" s="291"/>
      <c r="CA194" s="291"/>
      <c r="CB194" s="291"/>
      <c r="CC194" s="291"/>
      <c r="CD194" s="291"/>
      <c r="CE194" s="291"/>
      <c r="CF194" s="291"/>
      <c r="CG194" s="291"/>
      <c r="CH194" s="291"/>
      <c r="CI194" s="291"/>
      <c r="CJ194" s="291"/>
      <c r="CK194" s="291"/>
      <c r="CL194" s="291"/>
      <c r="CM194" s="291"/>
      <c r="CN194" s="291"/>
      <c r="CO194" s="291"/>
      <c r="CP194" s="291"/>
      <c r="CQ194" s="291"/>
      <c r="CR194" s="291"/>
      <c r="CS194" s="291"/>
      <c r="CT194" s="291"/>
      <c r="CU194" s="291"/>
      <c r="CV194" s="291"/>
      <c r="CW194" s="291"/>
      <c r="CX194" s="291"/>
      <c r="CY194" s="291"/>
      <c r="CZ194" s="291"/>
      <c r="DA194" s="291"/>
      <c r="DB194" s="291"/>
      <c r="DC194" s="291"/>
      <c r="DD194" s="291"/>
      <c r="DE194" s="291"/>
      <c r="DF194" s="291"/>
      <c r="DG194" s="291"/>
      <c r="DH194" s="291"/>
    </row>
    <row r="195" spans="2:112" x14ac:dyDescent="0.3">
      <c r="B195" s="283"/>
      <c r="C195" s="408"/>
      <c r="D195" s="284"/>
      <c r="E195" s="284"/>
      <c r="F195" s="285"/>
      <c r="G195" s="286"/>
      <c r="N195" s="287"/>
      <c r="O195" s="288"/>
      <c r="P195" s="289"/>
      <c r="Q195" s="290"/>
      <c r="R195" s="291"/>
      <c r="S195" s="284"/>
      <c r="T195" s="291"/>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1"/>
      <c r="BM195" s="291"/>
      <c r="BN195" s="291"/>
      <c r="BO195" s="291"/>
      <c r="BP195" s="291"/>
      <c r="BQ195" s="291"/>
      <c r="BR195" s="291"/>
      <c r="BS195" s="291"/>
      <c r="BT195" s="291"/>
      <c r="BU195" s="291"/>
      <c r="BV195" s="291"/>
      <c r="BW195" s="291"/>
      <c r="BX195" s="291"/>
      <c r="BY195" s="291"/>
      <c r="BZ195" s="291"/>
      <c r="CA195" s="291"/>
      <c r="CB195" s="291"/>
      <c r="CC195" s="291"/>
      <c r="CD195" s="291"/>
      <c r="CE195" s="291"/>
      <c r="CF195" s="291"/>
      <c r="CG195" s="291"/>
      <c r="CH195" s="291"/>
      <c r="CI195" s="291"/>
      <c r="CJ195" s="291"/>
      <c r="CK195" s="291"/>
      <c r="CL195" s="291"/>
      <c r="CM195" s="291"/>
      <c r="CN195" s="291"/>
      <c r="CO195" s="291"/>
      <c r="CP195" s="291"/>
      <c r="CQ195" s="291"/>
      <c r="CR195" s="291"/>
      <c r="CS195" s="291"/>
      <c r="CT195" s="291"/>
      <c r="CU195" s="291"/>
      <c r="CV195" s="291"/>
      <c r="CW195" s="291"/>
      <c r="CX195" s="291"/>
      <c r="CY195" s="291"/>
      <c r="CZ195" s="291"/>
      <c r="DA195" s="291"/>
      <c r="DB195" s="291"/>
      <c r="DC195" s="291"/>
      <c r="DD195" s="291"/>
      <c r="DE195" s="291"/>
      <c r="DF195" s="291"/>
      <c r="DG195" s="291"/>
      <c r="DH195" s="291"/>
    </row>
    <row r="196" spans="2:112" x14ac:dyDescent="0.3">
      <c r="B196" s="283"/>
      <c r="C196" s="408"/>
      <c r="D196" s="284"/>
      <c r="E196" s="284"/>
      <c r="F196" s="285"/>
      <c r="G196" s="286"/>
      <c r="N196" s="287"/>
      <c r="O196" s="288"/>
      <c r="P196" s="289"/>
      <c r="Q196" s="290"/>
      <c r="R196" s="291"/>
      <c r="S196" s="284"/>
      <c r="T196" s="291"/>
      <c r="U196" s="291"/>
      <c r="V196" s="291"/>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1"/>
      <c r="AU196" s="291"/>
      <c r="AV196" s="291"/>
      <c r="AW196" s="291"/>
      <c r="AX196" s="291"/>
      <c r="AY196" s="291"/>
      <c r="AZ196" s="291"/>
      <c r="BA196" s="291"/>
      <c r="BB196" s="291"/>
      <c r="BC196" s="291"/>
      <c r="BD196" s="291"/>
      <c r="BE196" s="291"/>
      <c r="BF196" s="291"/>
      <c r="BG196" s="291"/>
      <c r="BH196" s="291"/>
      <c r="BI196" s="291"/>
      <c r="BJ196" s="291"/>
      <c r="BK196" s="291"/>
      <c r="BL196" s="291"/>
      <c r="BM196" s="291"/>
      <c r="BN196" s="291"/>
      <c r="BO196" s="291"/>
      <c r="BP196" s="291"/>
      <c r="BQ196" s="291"/>
      <c r="BR196" s="291"/>
      <c r="BS196" s="291"/>
      <c r="BT196" s="291"/>
      <c r="BU196" s="291"/>
      <c r="BV196" s="291"/>
      <c r="BW196" s="291"/>
      <c r="BX196" s="291"/>
      <c r="BY196" s="291"/>
      <c r="BZ196" s="291"/>
      <c r="CA196" s="291"/>
      <c r="CB196" s="291"/>
      <c r="CC196" s="291"/>
      <c r="CD196" s="291"/>
      <c r="CE196" s="291"/>
      <c r="CF196" s="291"/>
      <c r="CG196" s="291"/>
      <c r="CH196" s="291"/>
      <c r="CI196" s="291"/>
      <c r="CJ196" s="291"/>
      <c r="CK196" s="291"/>
      <c r="CL196" s="291"/>
      <c r="CM196" s="291"/>
      <c r="CN196" s="291"/>
      <c r="CO196" s="291"/>
      <c r="CP196" s="291"/>
      <c r="CQ196" s="291"/>
      <c r="CR196" s="291"/>
      <c r="CS196" s="291"/>
      <c r="CT196" s="291"/>
      <c r="CU196" s="291"/>
      <c r="CV196" s="291"/>
      <c r="CW196" s="291"/>
      <c r="CX196" s="291"/>
      <c r="CY196" s="291"/>
      <c r="CZ196" s="291"/>
      <c r="DA196" s="291"/>
      <c r="DB196" s="291"/>
      <c r="DC196" s="291"/>
      <c r="DD196" s="291"/>
      <c r="DE196" s="291"/>
      <c r="DF196" s="291"/>
      <c r="DG196" s="291"/>
      <c r="DH196" s="291"/>
    </row>
    <row r="197" spans="2:112" x14ac:dyDescent="0.3">
      <c r="B197" s="283"/>
      <c r="C197" s="408"/>
      <c r="D197" s="284"/>
      <c r="E197" s="284"/>
      <c r="F197" s="285"/>
      <c r="G197" s="286"/>
      <c r="N197" s="287"/>
      <c r="O197" s="288"/>
      <c r="P197" s="289"/>
      <c r="Q197" s="290"/>
      <c r="R197" s="291"/>
      <c r="S197" s="284"/>
      <c r="T197" s="291"/>
      <c r="U197" s="291"/>
      <c r="V197" s="291"/>
      <c r="W197" s="291"/>
      <c r="X197" s="291"/>
      <c r="Y197" s="291"/>
      <c r="Z197" s="291"/>
      <c r="AA197" s="291"/>
      <c r="AB197" s="291"/>
      <c r="AC197" s="291"/>
      <c r="AD197" s="291"/>
      <c r="AE197" s="291"/>
      <c r="AF197" s="291"/>
      <c r="AG197" s="291"/>
      <c r="AH197" s="291"/>
      <c r="AI197" s="291"/>
      <c r="AJ197" s="291"/>
      <c r="AK197" s="291"/>
      <c r="AL197" s="291"/>
      <c r="AM197" s="291"/>
      <c r="AN197" s="291"/>
      <c r="AO197" s="291"/>
      <c r="AP197" s="291"/>
      <c r="AQ197" s="291"/>
      <c r="AR197" s="291"/>
      <c r="AS197" s="291"/>
      <c r="AT197" s="291"/>
      <c r="AU197" s="291"/>
      <c r="AV197" s="291"/>
      <c r="AW197" s="291"/>
      <c r="AX197" s="291"/>
      <c r="AY197" s="291"/>
      <c r="AZ197" s="291"/>
      <c r="BA197" s="291"/>
      <c r="BB197" s="291"/>
      <c r="BC197" s="291"/>
      <c r="BD197" s="291"/>
      <c r="BE197" s="291"/>
      <c r="BF197" s="291"/>
      <c r="BG197" s="291"/>
      <c r="BH197" s="291"/>
      <c r="BI197" s="291"/>
      <c r="BJ197" s="291"/>
      <c r="BK197" s="291"/>
      <c r="BL197" s="291"/>
      <c r="BM197" s="291"/>
      <c r="BN197" s="291"/>
      <c r="BO197" s="291"/>
      <c r="BP197" s="291"/>
      <c r="BQ197" s="291"/>
      <c r="BR197" s="291"/>
      <c r="BS197" s="291"/>
      <c r="BT197" s="291"/>
      <c r="BU197" s="291"/>
      <c r="BV197" s="291"/>
      <c r="BW197" s="291"/>
      <c r="BX197" s="291"/>
      <c r="BY197" s="291"/>
      <c r="BZ197" s="291"/>
      <c r="CA197" s="291"/>
      <c r="CB197" s="291"/>
      <c r="CC197" s="291"/>
      <c r="CD197" s="291"/>
      <c r="CE197" s="291"/>
      <c r="CF197" s="291"/>
      <c r="CG197" s="291"/>
      <c r="CH197" s="291"/>
      <c r="CI197" s="291"/>
      <c r="CJ197" s="291"/>
      <c r="CK197" s="291"/>
      <c r="CL197" s="291"/>
      <c r="CM197" s="291"/>
      <c r="CN197" s="291"/>
      <c r="CO197" s="291"/>
      <c r="CP197" s="291"/>
      <c r="CQ197" s="291"/>
      <c r="CR197" s="291"/>
      <c r="CS197" s="291"/>
      <c r="CT197" s="291"/>
      <c r="CU197" s="291"/>
      <c r="CV197" s="291"/>
      <c r="CW197" s="291"/>
      <c r="CX197" s="291"/>
      <c r="CY197" s="291"/>
      <c r="CZ197" s="291"/>
      <c r="DA197" s="291"/>
      <c r="DB197" s="291"/>
      <c r="DC197" s="291"/>
      <c r="DD197" s="291"/>
      <c r="DE197" s="291"/>
      <c r="DF197" s="291"/>
      <c r="DG197" s="291"/>
      <c r="DH197" s="291"/>
    </row>
    <row r="198" spans="2:112" x14ac:dyDescent="0.3">
      <c r="B198" s="283"/>
      <c r="C198" s="408"/>
      <c r="D198" s="284"/>
      <c r="E198" s="284"/>
      <c r="F198" s="285"/>
      <c r="G198" s="286"/>
      <c r="N198" s="287"/>
      <c r="O198" s="288"/>
      <c r="P198" s="289"/>
      <c r="Q198" s="290"/>
      <c r="R198" s="291"/>
      <c r="S198" s="284"/>
      <c r="T198" s="291"/>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1"/>
      <c r="BM198" s="291"/>
      <c r="BN198" s="291"/>
      <c r="BO198" s="291"/>
      <c r="BP198" s="291"/>
      <c r="BQ198" s="291"/>
      <c r="BR198" s="291"/>
      <c r="BS198" s="291"/>
      <c r="BT198" s="291"/>
      <c r="BU198" s="291"/>
      <c r="BV198" s="291"/>
      <c r="BW198" s="291"/>
      <c r="BX198" s="291"/>
      <c r="BY198" s="291"/>
      <c r="BZ198" s="291"/>
      <c r="CA198" s="291"/>
      <c r="CB198" s="291"/>
      <c r="CC198" s="291"/>
      <c r="CD198" s="291"/>
      <c r="CE198" s="291"/>
      <c r="CF198" s="291"/>
      <c r="CG198" s="291"/>
      <c r="CH198" s="291"/>
      <c r="CI198" s="291"/>
      <c r="CJ198" s="291"/>
      <c r="CK198" s="291"/>
      <c r="CL198" s="291"/>
      <c r="CM198" s="291"/>
      <c r="CN198" s="291"/>
      <c r="CO198" s="291"/>
      <c r="CP198" s="291"/>
      <c r="CQ198" s="291"/>
      <c r="CR198" s="291"/>
      <c r="CS198" s="291"/>
      <c r="CT198" s="291"/>
      <c r="CU198" s="291"/>
      <c r="CV198" s="291"/>
      <c r="CW198" s="291"/>
      <c r="CX198" s="291"/>
      <c r="CY198" s="291"/>
      <c r="CZ198" s="291"/>
      <c r="DA198" s="291"/>
      <c r="DB198" s="291"/>
      <c r="DC198" s="291"/>
      <c r="DD198" s="291"/>
      <c r="DE198" s="291"/>
      <c r="DF198" s="291"/>
      <c r="DG198" s="291"/>
      <c r="DH198" s="291"/>
    </row>
    <row r="199" spans="2:112" x14ac:dyDescent="0.3">
      <c r="B199" s="283"/>
      <c r="C199" s="408"/>
      <c r="D199" s="284"/>
      <c r="E199" s="284"/>
      <c r="F199" s="285"/>
      <c r="G199" s="286"/>
      <c r="N199" s="287"/>
      <c r="O199" s="288"/>
      <c r="P199" s="289"/>
      <c r="Q199" s="290"/>
      <c r="R199" s="291"/>
      <c r="S199" s="284"/>
      <c r="T199" s="291"/>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1"/>
      <c r="BU199" s="291"/>
      <c r="BV199" s="291"/>
      <c r="BW199" s="291"/>
      <c r="BX199" s="291"/>
      <c r="BY199" s="291"/>
      <c r="BZ199" s="291"/>
      <c r="CA199" s="291"/>
      <c r="CB199" s="291"/>
      <c r="CC199" s="291"/>
      <c r="CD199" s="291"/>
      <c r="CE199" s="291"/>
      <c r="CF199" s="291"/>
      <c r="CG199" s="291"/>
      <c r="CH199" s="291"/>
      <c r="CI199" s="291"/>
      <c r="CJ199" s="291"/>
      <c r="CK199" s="291"/>
      <c r="CL199" s="291"/>
      <c r="CM199" s="291"/>
      <c r="CN199" s="291"/>
      <c r="CO199" s="291"/>
      <c r="CP199" s="291"/>
      <c r="CQ199" s="291"/>
      <c r="CR199" s="291"/>
      <c r="CS199" s="291"/>
      <c r="CT199" s="291"/>
      <c r="CU199" s="291"/>
      <c r="CV199" s="291"/>
      <c r="CW199" s="291"/>
      <c r="CX199" s="291"/>
      <c r="CY199" s="291"/>
      <c r="CZ199" s="291"/>
      <c r="DA199" s="291"/>
      <c r="DB199" s="291"/>
      <c r="DC199" s="291"/>
      <c r="DD199" s="291"/>
      <c r="DE199" s="291"/>
      <c r="DF199" s="291"/>
      <c r="DG199" s="291"/>
      <c r="DH199" s="291"/>
    </row>
    <row r="200" spans="2:112" x14ac:dyDescent="0.3">
      <c r="B200" s="283"/>
      <c r="C200" s="408"/>
      <c r="D200" s="284"/>
      <c r="E200" s="284"/>
      <c r="F200" s="285"/>
      <c r="G200" s="286"/>
      <c r="N200" s="287"/>
      <c r="O200" s="288"/>
      <c r="P200" s="289"/>
      <c r="Q200" s="290"/>
      <c r="R200" s="291"/>
      <c r="S200" s="284"/>
      <c r="T200" s="291"/>
      <c r="U200" s="291"/>
      <c r="V200" s="291"/>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91"/>
      <c r="AY200" s="291"/>
      <c r="AZ200" s="291"/>
      <c r="BA200" s="291"/>
      <c r="BB200" s="291"/>
      <c r="BC200" s="291"/>
      <c r="BD200" s="291"/>
      <c r="BE200" s="291"/>
      <c r="BF200" s="291"/>
      <c r="BG200" s="291"/>
      <c r="BH200" s="291"/>
      <c r="BI200" s="291"/>
      <c r="BJ200" s="291"/>
      <c r="BK200" s="291"/>
      <c r="BL200" s="291"/>
      <c r="BM200" s="291"/>
      <c r="BN200" s="291"/>
      <c r="BO200" s="291"/>
      <c r="BP200" s="291"/>
      <c r="BQ200" s="291"/>
      <c r="BR200" s="291"/>
      <c r="BS200" s="291"/>
      <c r="BT200" s="291"/>
      <c r="BU200" s="291"/>
      <c r="BV200" s="291"/>
      <c r="BW200" s="291"/>
      <c r="BX200" s="291"/>
      <c r="BY200" s="291"/>
      <c r="BZ200" s="291"/>
      <c r="CA200" s="291"/>
      <c r="CB200" s="291"/>
      <c r="CC200" s="291"/>
      <c r="CD200" s="291"/>
      <c r="CE200" s="291"/>
      <c r="CF200" s="291"/>
      <c r="CG200" s="291"/>
      <c r="CH200" s="291"/>
      <c r="CI200" s="291"/>
      <c r="CJ200" s="291"/>
      <c r="CK200" s="291"/>
      <c r="CL200" s="291"/>
      <c r="CM200" s="291"/>
      <c r="CN200" s="291"/>
      <c r="CO200" s="291"/>
      <c r="CP200" s="291"/>
      <c r="CQ200" s="291"/>
      <c r="CR200" s="291"/>
      <c r="CS200" s="291"/>
      <c r="CT200" s="291"/>
      <c r="CU200" s="291"/>
      <c r="CV200" s="291"/>
      <c r="CW200" s="291"/>
      <c r="CX200" s="291"/>
      <c r="CY200" s="291"/>
      <c r="CZ200" s="291"/>
      <c r="DA200" s="291"/>
      <c r="DB200" s="291"/>
      <c r="DC200" s="291"/>
      <c r="DD200" s="291"/>
      <c r="DE200" s="291"/>
      <c r="DF200" s="291"/>
      <c r="DG200" s="291"/>
      <c r="DH200" s="291"/>
    </row>
    <row r="201" spans="2:112" x14ac:dyDescent="0.3">
      <c r="B201" s="283"/>
      <c r="C201" s="408"/>
      <c r="D201" s="284"/>
      <c r="E201" s="284"/>
      <c r="F201" s="285"/>
      <c r="G201" s="286"/>
      <c r="N201" s="287"/>
      <c r="O201" s="288"/>
      <c r="P201" s="289"/>
      <c r="Q201" s="290"/>
      <c r="R201" s="291"/>
      <c r="S201" s="284"/>
      <c r="T201" s="291"/>
      <c r="U201" s="291"/>
      <c r="V201" s="291"/>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1"/>
      <c r="AZ201" s="291"/>
      <c r="BA201" s="291"/>
      <c r="BB201" s="291"/>
      <c r="BC201" s="291"/>
      <c r="BD201" s="291"/>
      <c r="BE201" s="291"/>
      <c r="BF201" s="291"/>
      <c r="BG201" s="291"/>
      <c r="BH201" s="291"/>
      <c r="BI201" s="291"/>
      <c r="BJ201" s="291"/>
      <c r="BK201" s="291"/>
      <c r="BL201" s="291"/>
      <c r="BM201" s="291"/>
      <c r="BN201" s="291"/>
      <c r="BO201" s="291"/>
      <c r="BP201" s="291"/>
      <c r="BQ201" s="291"/>
      <c r="BR201" s="291"/>
      <c r="BS201" s="291"/>
      <c r="BT201" s="291"/>
      <c r="BU201" s="291"/>
      <c r="BV201" s="291"/>
      <c r="BW201" s="291"/>
      <c r="BX201" s="291"/>
      <c r="BY201" s="291"/>
      <c r="BZ201" s="291"/>
      <c r="CA201" s="291"/>
      <c r="CB201" s="291"/>
      <c r="CC201" s="291"/>
      <c r="CD201" s="291"/>
      <c r="CE201" s="291"/>
      <c r="CF201" s="291"/>
      <c r="CG201" s="291"/>
      <c r="CH201" s="291"/>
      <c r="CI201" s="291"/>
      <c r="CJ201" s="291"/>
      <c r="CK201" s="291"/>
      <c r="CL201" s="291"/>
      <c r="CM201" s="291"/>
      <c r="CN201" s="291"/>
      <c r="CO201" s="291"/>
      <c r="CP201" s="291"/>
      <c r="CQ201" s="291"/>
      <c r="CR201" s="291"/>
      <c r="CS201" s="291"/>
      <c r="CT201" s="291"/>
      <c r="CU201" s="291"/>
      <c r="CV201" s="291"/>
      <c r="CW201" s="291"/>
      <c r="CX201" s="291"/>
      <c r="CY201" s="291"/>
      <c r="CZ201" s="291"/>
      <c r="DA201" s="291"/>
      <c r="DB201" s="291"/>
      <c r="DC201" s="291"/>
      <c r="DD201" s="291"/>
      <c r="DE201" s="291"/>
      <c r="DF201" s="291"/>
      <c r="DG201" s="291"/>
      <c r="DH201" s="291"/>
    </row>
    <row r="202" spans="2:112" x14ac:dyDescent="0.3">
      <c r="B202" s="283"/>
      <c r="C202" s="408"/>
      <c r="D202" s="284"/>
      <c r="E202" s="284"/>
      <c r="F202" s="285"/>
      <c r="G202" s="286"/>
      <c r="N202" s="287"/>
      <c r="O202" s="288"/>
      <c r="P202" s="289"/>
      <c r="Q202" s="290"/>
      <c r="R202" s="291"/>
      <c r="S202" s="284"/>
      <c r="T202" s="291"/>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1"/>
      <c r="BM202" s="291"/>
      <c r="BN202" s="291"/>
      <c r="BO202" s="291"/>
      <c r="BP202" s="291"/>
      <c r="BQ202" s="291"/>
      <c r="BR202" s="291"/>
      <c r="BS202" s="291"/>
      <c r="BT202" s="291"/>
      <c r="BU202" s="291"/>
      <c r="BV202" s="291"/>
      <c r="BW202" s="291"/>
      <c r="BX202" s="291"/>
      <c r="BY202" s="291"/>
      <c r="BZ202" s="291"/>
      <c r="CA202" s="291"/>
      <c r="CB202" s="291"/>
      <c r="CC202" s="291"/>
      <c r="CD202" s="291"/>
      <c r="CE202" s="291"/>
      <c r="CF202" s="291"/>
      <c r="CG202" s="291"/>
      <c r="CH202" s="291"/>
      <c r="CI202" s="291"/>
      <c r="CJ202" s="291"/>
      <c r="CK202" s="291"/>
      <c r="CL202" s="291"/>
      <c r="CM202" s="291"/>
      <c r="CN202" s="291"/>
      <c r="CO202" s="291"/>
      <c r="CP202" s="291"/>
      <c r="CQ202" s="291"/>
      <c r="CR202" s="291"/>
      <c r="CS202" s="291"/>
      <c r="CT202" s="291"/>
      <c r="CU202" s="291"/>
      <c r="CV202" s="291"/>
      <c r="CW202" s="291"/>
      <c r="CX202" s="291"/>
      <c r="CY202" s="291"/>
      <c r="CZ202" s="291"/>
      <c r="DA202" s="291"/>
      <c r="DB202" s="291"/>
      <c r="DC202" s="291"/>
      <c r="DD202" s="291"/>
      <c r="DE202" s="291"/>
      <c r="DF202" s="291"/>
      <c r="DG202" s="291"/>
      <c r="DH202" s="291"/>
    </row>
    <row r="203" spans="2:112" x14ac:dyDescent="0.3">
      <c r="B203" s="283"/>
      <c r="C203" s="408"/>
      <c r="D203" s="284"/>
      <c r="E203" s="284"/>
      <c r="F203" s="285"/>
      <c r="G203" s="286"/>
      <c r="N203" s="287"/>
      <c r="O203" s="288"/>
      <c r="P203" s="289"/>
      <c r="Q203" s="290"/>
      <c r="R203" s="291"/>
      <c r="S203" s="284"/>
      <c r="T203" s="291"/>
      <c r="U203" s="291"/>
      <c r="V203" s="291"/>
      <c r="W203" s="291"/>
      <c r="X203" s="291"/>
      <c r="Y203" s="291"/>
      <c r="Z203" s="291"/>
      <c r="AA203" s="291"/>
      <c r="AB203" s="291"/>
      <c r="AC203" s="291"/>
      <c r="AD203" s="291"/>
      <c r="AE203" s="291"/>
      <c r="AF203" s="291"/>
      <c r="AG203" s="291"/>
      <c r="AH203" s="291"/>
      <c r="AI203" s="291"/>
      <c r="AJ203" s="291"/>
      <c r="AK203" s="291"/>
      <c r="AL203" s="291"/>
      <c r="AM203" s="291"/>
      <c r="AN203" s="291"/>
      <c r="AO203" s="291"/>
      <c r="AP203" s="291"/>
      <c r="AQ203" s="291"/>
      <c r="AR203" s="291"/>
      <c r="AS203" s="291"/>
      <c r="AT203" s="291"/>
      <c r="AU203" s="291"/>
      <c r="AV203" s="291"/>
      <c r="AW203" s="291"/>
      <c r="AX203" s="291"/>
      <c r="AY203" s="291"/>
      <c r="AZ203" s="291"/>
      <c r="BA203" s="291"/>
      <c r="BB203" s="291"/>
      <c r="BC203" s="291"/>
      <c r="BD203" s="291"/>
      <c r="BE203" s="291"/>
      <c r="BF203" s="291"/>
      <c r="BG203" s="291"/>
      <c r="BH203" s="291"/>
      <c r="BI203" s="291"/>
      <c r="BJ203" s="291"/>
      <c r="BK203" s="291"/>
      <c r="BL203" s="291"/>
      <c r="BM203" s="291"/>
      <c r="BN203" s="291"/>
      <c r="BO203" s="291"/>
      <c r="BP203" s="291"/>
      <c r="BQ203" s="291"/>
      <c r="BR203" s="291"/>
      <c r="BS203" s="291"/>
      <c r="BT203" s="291"/>
      <c r="BU203" s="291"/>
      <c r="BV203" s="291"/>
      <c r="BW203" s="291"/>
      <c r="BX203" s="291"/>
      <c r="BY203" s="291"/>
      <c r="BZ203" s="291"/>
      <c r="CA203" s="291"/>
      <c r="CB203" s="291"/>
      <c r="CC203" s="291"/>
      <c r="CD203" s="291"/>
      <c r="CE203" s="291"/>
      <c r="CF203" s="291"/>
      <c r="CG203" s="291"/>
      <c r="CH203" s="291"/>
      <c r="CI203" s="291"/>
      <c r="CJ203" s="291"/>
      <c r="CK203" s="291"/>
      <c r="CL203" s="291"/>
      <c r="CM203" s="291"/>
      <c r="CN203" s="291"/>
      <c r="CO203" s="291"/>
      <c r="CP203" s="291"/>
      <c r="CQ203" s="291"/>
      <c r="CR203" s="291"/>
      <c r="CS203" s="291"/>
      <c r="CT203" s="291"/>
      <c r="CU203" s="291"/>
      <c r="CV203" s="291"/>
      <c r="CW203" s="291"/>
      <c r="CX203" s="291"/>
      <c r="CY203" s="291"/>
      <c r="CZ203" s="291"/>
      <c r="DA203" s="291"/>
      <c r="DB203" s="291"/>
      <c r="DC203" s="291"/>
      <c r="DD203" s="291"/>
      <c r="DE203" s="291"/>
      <c r="DF203" s="291"/>
      <c r="DG203" s="291"/>
      <c r="DH203" s="291"/>
    </row>
    <row r="204" spans="2:112" x14ac:dyDescent="0.3">
      <c r="B204" s="283"/>
      <c r="C204" s="408"/>
      <c r="D204" s="284"/>
      <c r="E204" s="284"/>
      <c r="F204" s="285"/>
      <c r="G204" s="286"/>
      <c r="N204" s="287"/>
      <c r="O204" s="288"/>
      <c r="P204" s="289"/>
      <c r="Q204" s="290"/>
      <c r="R204" s="291"/>
      <c r="S204" s="284"/>
      <c r="T204" s="291"/>
      <c r="U204" s="291"/>
      <c r="V204" s="291"/>
      <c r="W204" s="291"/>
      <c r="X204" s="291"/>
      <c r="Y204" s="291"/>
      <c r="Z204" s="291"/>
      <c r="AA204" s="291"/>
      <c r="AB204" s="291"/>
      <c r="AC204" s="291"/>
      <c r="AD204" s="291"/>
      <c r="AE204" s="291"/>
      <c r="AF204" s="291"/>
      <c r="AG204" s="291"/>
      <c r="AH204" s="291"/>
      <c r="AI204" s="291"/>
      <c r="AJ204" s="291"/>
      <c r="AK204" s="291"/>
      <c r="AL204" s="291"/>
      <c r="AM204" s="291"/>
      <c r="AN204" s="291"/>
      <c r="AO204" s="291"/>
      <c r="AP204" s="291"/>
      <c r="AQ204" s="291"/>
      <c r="AR204" s="291"/>
      <c r="AS204" s="291"/>
      <c r="AT204" s="291"/>
      <c r="AU204" s="291"/>
      <c r="AV204" s="291"/>
      <c r="AW204" s="291"/>
      <c r="AX204" s="291"/>
      <c r="AY204" s="291"/>
      <c r="AZ204" s="291"/>
      <c r="BA204" s="291"/>
      <c r="BB204" s="291"/>
      <c r="BC204" s="291"/>
      <c r="BD204" s="291"/>
      <c r="BE204" s="291"/>
      <c r="BF204" s="291"/>
      <c r="BG204" s="291"/>
      <c r="BH204" s="291"/>
      <c r="BI204" s="291"/>
      <c r="BJ204" s="291"/>
      <c r="BK204" s="291"/>
      <c r="BL204" s="291"/>
      <c r="BM204" s="291"/>
      <c r="BN204" s="291"/>
      <c r="BO204" s="291"/>
      <c r="BP204" s="291"/>
      <c r="BQ204" s="291"/>
      <c r="BR204" s="291"/>
      <c r="BS204" s="291"/>
      <c r="BT204" s="291"/>
      <c r="BU204" s="291"/>
      <c r="BV204" s="291"/>
      <c r="BW204" s="291"/>
      <c r="BX204" s="291"/>
      <c r="BY204" s="291"/>
      <c r="BZ204" s="291"/>
      <c r="CA204" s="291"/>
      <c r="CB204" s="291"/>
      <c r="CC204" s="291"/>
      <c r="CD204" s="291"/>
      <c r="CE204" s="291"/>
      <c r="CF204" s="291"/>
      <c r="CG204" s="291"/>
      <c r="CH204" s="291"/>
      <c r="CI204" s="291"/>
      <c r="CJ204" s="291"/>
      <c r="CK204" s="291"/>
      <c r="CL204" s="291"/>
      <c r="CM204" s="291"/>
      <c r="CN204" s="291"/>
      <c r="CO204" s="291"/>
      <c r="CP204" s="291"/>
      <c r="CQ204" s="291"/>
      <c r="CR204" s="291"/>
      <c r="CS204" s="291"/>
      <c r="CT204" s="291"/>
      <c r="CU204" s="291"/>
      <c r="CV204" s="291"/>
      <c r="CW204" s="291"/>
      <c r="CX204" s="291"/>
      <c r="CY204" s="291"/>
      <c r="CZ204" s="291"/>
      <c r="DA204" s="291"/>
      <c r="DB204" s="291"/>
      <c r="DC204" s="291"/>
      <c r="DD204" s="291"/>
      <c r="DE204" s="291"/>
      <c r="DF204" s="291"/>
      <c r="DG204" s="291"/>
      <c r="DH204" s="291"/>
    </row>
    <row r="205" spans="2:112" x14ac:dyDescent="0.3">
      <c r="B205" s="283"/>
      <c r="C205" s="408"/>
      <c r="D205" s="284"/>
      <c r="E205" s="284"/>
      <c r="F205" s="285"/>
      <c r="G205" s="286"/>
      <c r="N205" s="287"/>
      <c r="O205" s="288"/>
      <c r="P205" s="289"/>
      <c r="Q205" s="290"/>
      <c r="R205" s="291"/>
      <c r="S205" s="284"/>
      <c r="T205" s="291"/>
      <c r="U205" s="291"/>
      <c r="V205" s="291"/>
      <c r="W205" s="291"/>
      <c r="X205" s="291"/>
      <c r="Y205" s="291"/>
      <c r="Z205" s="291"/>
      <c r="AA205" s="291"/>
      <c r="AB205" s="291"/>
      <c r="AC205" s="291"/>
      <c r="AD205" s="291"/>
      <c r="AE205" s="291"/>
      <c r="AF205" s="291"/>
      <c r="AG205" s="291"/>
      <c r="AH205" s="291"/>
      <c r="AI205" s="291"/>
      <c r="AJ205" s="291"/>
      <c r="AK205" s="291"/>
      <c r="AL205" s="291"/>
      <c r="AM205" s="291"/>
      <c r="AN205" s="291"/>
      <c r="AO205" s="291"/>
      <c r="AP205" s="291"/>
      <c r="AQ205" s="291"/>
      <c r="AR205" s="291"/>
      <c r="AS205" s="291"/>
      <c r="AT205" s="291"/>
      <c r="AU205" s="291"/>
      <c r="AV205" s="291"/>
      <c r="AW205" s="291"/>
      <c r="AX205" s="291"/>
      <c r="AY205" s="291"/>
      <c r="AZ205" s="291"/>
      <c r="BA205" s="291"/>
      <c r="BB205" s="291"/>
      <c r="BC205" s="291"/>
      <c r="BD205" s="291"/>
      <c r="BE205" s="291"/>
      <c r="BF205" s="291"/>
      <c r="BG205" s="291"/>
      <c r="BH205" s="291"/>
      <c r="BI205" s="291"/>
      <c r="BJ205" s="291"/>
      <c r="BK205" s="291"/>
      <c r="BL205" s="291"/>
      <c r="BM205" s="291"/>
      <c r="BN205" s="291"/>
      <c r="BO205" s="291"/>
      <c r="BP205" s="291"/>
      <c r="BQ205" s="291"/>
      <c r="BR205" s="291"/>
      <c r="BS205" s="291"/>
      <c r="BT205" s="291"/>
      <c r="BU205" s="291"/>
      <c r="BV205" s="291"/>
      <c r="BW205" s="291"/>
      <c r="BX205" s="291"/>
      <c r="BY205" s="291"/>
      <c r="BZ205" s="291"/>
      <c r="CA205" s="291"/>
      <c r="CB205" s="291"/>
      <c r="CC205" s="291"/>
      <c r="CD205" s="291"/>
      <c r="CE205" s="291"/>
      <c r="CF205" s="291"/>
      <c r="CG205" s="291"/>
      <c r="CH205" s="291"/>
      <c r="CI205" s="291"/>
      <c r="CJ205" s="291"/>
      <c r="CK205" s="291"/>
      <c r="CL205" s="291"/>
      <c r="CM205" s="291"/>
      <c r="CN205" s="291"/>
      <c r="CO205" s="291"/>
      <c r="CP205" s="291"/>
      <c r="CQ205" s="291"/>
      <c r="CR205" s="291"/>
      <c r="CS205" s="291"/>
      <c r="CT205" s="291"/>
      <c r="CU205" s="291"/>
      <c r="CV205" s="291"/>
      <c r="CW205" s="291"/>
      <c r="CX205" s="291"/>
      <c r="CY205" s="291"/>
      <c r="CZ205" s="291"/>
      <c r="DA205" s="291"/>
      <c r="DB205" s="291"/>
      <c r="DC205" s="291"/>
      <c r="DD205" s="291"/>
      <c r="DE205" s="291"/>
      <c r="DF205" s="291"/>
      <c r="DG205" s="291"/>
      <c r="DH205" s="291"/>
    </row>
    <row r="206" spans="2:112" x14ac:dyDescent="0.3">
      <c r="B206" s="283"/>
      <c r="C206" s="408"/>
      <c r="D206" s="284"/>
      <c r="E206" s="284"/>
      <c r="F206" s="285"/>
      <c r="G206" s="286"/>
      <c r="N206" s="287"/>
      <c r="O206" s="288"/>
      <c r="P206" s="289"/>
      <c r="Q206" s="290"/>
      <c r="R206" s="291"/>
      <c r="S206" s="284"/>
      <c r="T206" s="291"/>
      <c r="U206" s="291"/>
      <c r="V206" s="291"/>
      <c r="W206" s="291"/>
      <c r="X206" s="291"/>
      <c r="Y206" s="291"/>
      <c r="Z206" s="291"/>
      <c r="AA206" s="291"/>
      <c r="AB206" s="291"/>
      <c r="AC206" s="291"/>
      <c r="AD206" s="291"/>
      <c r="AE206" s="291"/>
      <c r="AF206" s="291"/>
      <c r="AG206" s="291"/>
      <c r="AH206" s="291"/>
      <c r="AI206" s="291"/>
      <c r="AJ206" s="291"/>
      <c r="AK206" s="291"/>
      <c r="AL206" s="291"/>
      <c r="AM206" s="291"/>
      <c r="AN206" s="291"/>
      <c r="AO206" s="291"/>
      <c r="AP206" s="291"/>
      <c r="AQ206" s="291"/>
      <c r="AR206" s="291"/>
      <c r="AS206" s="291"/>
      <c r="AT206" s="291"/>
      <c r="AU206" s="291"/>
      <c r="AV206" s="291"/>
      <c r="AW206" s="291"/>
      <c r="AX206" s="291"/>
      <c r="AY206" s="291"/>
      <c r="AZ206" s="291"/>
      <c r="BA206" s="291"/>
      <c r="BB206" s="291"/>
      <c r="BC206" s="291"/>
      <c r="BD206" s="291"/>
      <c r="BE206" s="291"/>
      <c r="BF206" s="291"/>
      <c r="BG206" s="291"/>
      <c r="BH206" s="291"/>
      <c r="BI206" s="291"/>
      <c r="BJ206" s="291"/>
      <c r="BK206" s="291"/>
      <c r="BL206" s="291"/>
      <c r="BM206" s="291"/>
      <c r="BN206" s="291"/>
      <c r="BO206" s="291"/>
      <c r="BP206" s="291"/>
      <c r="BQ206" s="291"/>
      <c r="BR206" s="291"/>
      <c r="BS206" s="291"/>
      <c r="BT206" s="291"/>
      <c r="BU206" s="291"/>
      <c r="BV206" s="291"/>
      <c r="BW206" s="291"/>
      <c r="BX206" s="291"/>
      <c r="BY206" s="291"/>
      <c r="BZ206" s="291"/>
      <c r="CA206" s="291"/>
      <c r="CB206" s="291"/>
      <c r="CC206" s="291"/>
      <c r="CD206" s="291"/>
      <c r="CE206" s="291"/>
      <c r="CF206" s="291"/>
      <c r="CG206" s="291"/>
      <c r="CH206" s="291"/>
      <c r="CI206" s="291"/>
      <c r="CJ206" s="291"/>
      <c r="CK206" s="291"/>
      <c r="CL206" s="291"/>
      <c r="CM206" s="291"/>
      <c r="CN206" s="291"/>
      <c r="CO206" s="291"/>
      <c r="CP206" s="291"/>
      <c r="CQ206" s="291"/>
      <c r="CR206" s="291"/>
      <c r="CS206" s="291"/>
      <c r="CT206" s="291"/>
      <c r="CU206" s="291"/>
      <c r="CV206" s="291"/>
      <c r="CW206" s="291"/>
      <c r="CX206" s="291"/>
      <c r="CY206" s="291"/>
      <c r="CZ206" s="291"/>
      <c r="DA206" s="291"/>
      <c r="DB206" s="291"/>
      <c r="DC206" s="291"/>
      <c r="DD206" s="291"/>
      <c r="DE206" s="291"/>
      <c r="DF206" s="291"/>
      <c r="DG206" s="291"/>
      <c r="DH206" s="291"/>
    </row>
    <row r="207" spans="2:112" x14ac:dyDescent="0.3">
      <c r="B207" s="283"/>
      <c r="C207" s="408"/>
      <c r="D207" s="284"/>
      <c r="E207" s="284"/>
      <c r="F207" s="285"/>
      <c r="G207" s="286"/>
      <c r="N207" s="287"/>
      <c r="O207" s="288"/>
      <c r="P207" s="289"/>
      <c r="Q207" s="290"/>
      <c r="R207" s="291"/>
      <c r="S207" s="284"/>
      <c r="T207" s="291"/>
      <c r="U207" s="291"/>
      <c r="V207" s="291"/>
      <c r="W207" s="291"/>
      <c r="X207" s="291"/>
      <c r="Y207" s="291"/>
      <c r="Z207" s="291"/>
      <c r="AA207" s="291"/>
      <c r="AB207" s="291"/>
      <c r="AC207" s="291"/>
      <c r="AD207" s="291"/>
      <c r="AE207" s="291"/>
      <c r="AF207" s="291"/>
      <c r="AG207" s="291"/>
      <c r="AH207" s="291"/>
      <c r="AI207" s="291"/>
      <c r="AJ207" s="291"/>
      <c r="AK207" s="291"/>
      <c r="AL207" s="291"/>
      <c r="AM207" s="291"/>
      <c r="AN207" s="291"/>
      <c r="AO207" s="291"/>
      <c r="AP207" s="291"/>
      <c r="AQ207" s="291"/>
      <c r="AR207" s="291"/>
      <c r="AS207" s="291"/>
      <c r="AT207" s="291"/>
      <c r="AU207" s="291"/>
      <c r="AV207" s="291"/>
      <c r="AW207" s="291"/>
      <c r="AX207" s="291"/>
      <c r="AY207" s="291"/>
      <c r="AZ207" s="291"/>
      <c r="BA207" s="291"/>
      <c r="BB207" s="291"/>
      <c r="BC207" s="291"/>
      <c r="BD207" s="291"/>
      <c r="BE207" s="291"/>
      <c r="BF207" s="291"/>
      <c r="BG207" s="291"/>
      <c r="BH207" s="291"/>
      <c r="BI207" s="291"/>
      <c r="BJ207" s="291"/>
      <c r="BK207" s="291"/>
      <c r="BL207" s="291"/>
      <c r="BM207" s="291"/>
      <c r="BN207" s="291"/>
      <c r="BO207" s="291"/>
      <c r="BP207" s="291"/>
      <c r="BQ207" s="291"/>
      <c r="BR207" s="291"/>
      <c r="BS207" s="291"/>
      <c r="BT207" s="291"/>
      <c r="BU207" s="291"/>
      <c r="BV207" s="291"/>
      <c r="BW207" s="291"/>
      <c r="BX207" s="291"/>
      <c r="BY207" s="291"/>
      <c r="BZ207" s="291"/>
      <c r="CA207" s="291"/>
      <c r="CB207" s="291"/>
      <c r="CC207" s="291"/>
      <c r="CD207" s="291"/>
      <c r="CE207" s="291"/>
      <c r="CF207" s="291"/>
      <c r="CG207" s="291"/>
      <c r="CH207" s="291"/>
      <c r="CI207" s="291"/>
      <c r="CJ207" s="291"/>
      <c r="CK207" s="291"/>
      <c r="CL207" s="291"/>
      <c r="CM207" s="291"/>
      <c r="CN207" s="291"/>
      <c r="CO207" s="291"/>
      <c r="CP207" s="291"/>
      <c r="CQ207" s="291"/>
      <c r="CR207" s="291"/>
      <c r="CS207" s="291"/>
      <c r="CT207" s="291"/>
      <c r="CU207" s="291"/>
      <c r="CV207" s="291"/>
      <c r="CW207" s="291"/>
      <c r="CX207" s="291"/>
      <c r="CY207" s="291"/>
      <c r="CZ207" s="291"/>
      <c r="DA207" s="291"/>
      <c r="DB207" s="291"/>
      <c r="DC207" s="291"/>
      <c r="DD207" s="291"/>
      <c r="DE207" s="291"/>
      <c r="DF207" s="291"/>
      <c r="DG207" s="291"/>
      <c r="DH207" s="291"/>
    </row>
    <row r="208" spans="2:112" x14ac:dyDescent="0.3">
      <c r="B208" s="283"/>
      <c r="C208" s="408"/>
      <c r="D208" s="284"/>
      <c r="E208" s="284"/>
      <c r="F208" s="285"/>
      <c r="G208" s="286"/>
      <c r="N208" s="287"/>
      <c r="O208" s="288"/>
      <c r="P208" s="289"/>
      <c r="Q208" s="290"/>
      <c r="R208" s="291"/>
      <c r="S208" s="284"/>
      <c r="T208" s="291"/>
      <c r="U208" s="291"/>
      <c r="V208" s="291"/>
      <c r="W208" s="291"/>
      <c r="X208" s="291"/>
      <c r="Y208" s="291"/>
      <c r="Z208" s="291"/>
      <c r="AA208" s="291"/>
      <c r="AB208" s="291"/>
      <c r="AC208" s="291"/>
      <c r="AD208" s="291"/>
      <c r="AE208" s="291"/>
      <c r="AF208" s="291"/>
      <c r="AG208" s="291"/>
      <c r="AH208" s="291"/>
      <c r="AI208" s="291"/>
      <c r="AJ208" s="291"/>
      <c r="AK208" s="291"/>
      <c r="AL208" s="291"/>
      <c r="AM208" s="291"/>
      <c r="AN208" s="291"/>
      <c r="AO208" s="291"/>
      <c r="AP208" s="291"/>
      <c r="AQ208" s="291"/>
      <c r="AR208" s="291"/>
      <c r="AS208" s="291"/>
      <c r="AT208" s="291"/>
      <c r="AU208" s="291"/>
      <c r="AV208" s="291"/>
      <c r="AW208" s="291"/>
      <c r="AX208" s="291"/>
      <c r="AY208" s="291"/>
      <c r="AZ208" s="291"/>
      <c r="BA208" s="291"/>
      <c r="BB208" s="291"/>
      <c r="BC208" s="291"/>
      <c r="BD208" s="291"/>
      <c r="BE208" s="291"/>
      <c r="BF208" s="291"/>
      <c r="BG208" s="291"/>
      <c r="BH208" s="291"/>
      <c r="BI208" s="291"/>
      <c r="BJ208" s="291"/>
      <c r="BK208" s="291"/>
      <c r="BL208" s="291"/>
      <c r="BM208" s="291"/>
      <c r="BN208" s="291"/>
      <c r="BO208" s="291"/>
      <c r="BP208" s="291"/>
      <c r="BQ208" s="291"/>
      <c r="BR208" s="291"/>
      <c r="BS208" s="291"/>
      <c r="BT208" s="291"/>
      <c r="BU208" s="291"/>
      <c r="BV208" s="291"/>
      <c r="BW208" s="291"/>
      <c r="BX208" s="291"/>
      <c r="BY208" s="291"/>
      <c r="BZ208" s="291"/>
      <c r="CA208" s="291"/>
      <c r="CB208" s="291"/>
      <c r="CC208" s="291"/>
      <c r="CD208" s="291"/>
      <c r="CE208" s="291"/>
      <c r="CF208" s="291"/>
      <c r="CG208" s="291"/>
      <c r="CH208" s="291"/>
      <c r="CI208" s="291"/>
      <c r="CJ208" s="291"/>
      <c r="CK208" s="291"/>
      <c r="CL208" s="291"/>
      <c r="CM208" s="291"/>
      <c r="CN208" s="291"/>
      <c r="CO208" s="291"/>
      <c r="CP208" s="291"/>
      <c r="CQ208" s="291"/>
      <c r="CR208" s="291"/>
      <c r="CS208" s="291"/>
      <c r="CT208" s="291"/>
      <c r="CU208" s="291"/>
      <c r="CV208" s="291"/>
      <c r="CW208" s="291"/>
      <c r="CX208" s="291"/>
      <c r="CY208" s="291"/>
      <c r="CZ208" s="291"/>
      <c r="DA208" s="291"/>
      <c r="DB208" s="291"/>
      <c r="DC208" s="291"/>
      <c r="DD208" s="291"/>
      <c r="DE208" s="291"/>
      <c r="DF208" s="291"/>
      <c r="DG208" s="291"/>
      <c r="DH208" s="291"/>
    </row>
  </sheetData>
  <mergeCells count="111">
    <mergeCell ref="P70:P73"/>
    <mergeCell ref="C79:C80"/>
    <mergeCell ref="D79:D80"/>
    <mergeCell ref="A79:A80"/>
    <mergeCell ref="E79:E80"/>
    <mergeCell ref="N79:N80"/>
    <mergeCell ref="A70:A73"/>
    <mergeCell ref="B70:B73"/>
    <mergeCell ref="C70:C73"/>
    <mergeCell ref="D70:D73"/>
    <mergeCell ref="E70:E73"/>
    <mergeCell ref="O70:O73"/>
    <mergeCell ref="A7:A8"/>
    <mergeCell ref="C9:C10"/>
    <mergeCell ref="B9:B10"/>
    <mergeCell ref="C7:C8"/>
    <mergeCell ref="A9:A10"/>
    <mergeCell ref="B7:B8"/>
    <mergeCell ref="D7:D8"/>
    <mergeCell ref="E7:E8"/>
    <mergeCell ref="N70:N73"/>
    <mergeCell ref="N69:O69"/>
    <mergeCell ref="B59:B61"/>
    <mergeCell ref="N21:N22"/>
    <mergeCell ref="O21:O22"/>
    <mergeCell ref="A42:A48"/>
    <mergeCell ref="E37:E39"/>
    <mergeCell ref="D32:D36"/>
    <mergeCell ref="A32:A36"/>
    <mergeCell ref="A52:A54"/>
    <mergeCell ref="C37:C39"/>
    <mergeCell ref="B32:B36"/>
    <mergeCell ref="E52:E54"/>
    <mergeCell ref="A37:A39"/>
    <mergeCell ref="N25:O25"/>
    <mergeCell ref="N27:O27"/>
    <mergeCell ref="E59:E61"/>
    <mergeCell ref="D59:D61"/>
    <mergeCell ref="A21:A22"/>
    <mergeCell ref="A29:A31"/>
    <mergeCell ref="B21:B22"/>
    <mergeCell ref="C21:C22"/>
    <mergeCell ref="E21:E22"/>
    <mergeCell ref="B29:B31"/>
    <mergeCell ref="C32:C36"/>
    <mergeCell ref="C29:C31"/>
    <mergeCell ref="D52:D54"/>
    <mergeCell ref="E32:E36"/>
    <mergeCell ref="C59:C61"/>
    <mergeCell ref="P59:P61"/>
    <mergeCell ref="P37:P39"/>
    <mergeCell ref="P42:P48"/>
    <mergeCell ref="Q7:Q8"/>
    <mergeCell ref="P9:P10"/>
    <mergeCell ref="P19:P20"/>
    <mergeCell ref="O9:O10"/>
    <mergeCell ref="O19:O20"/>
    <mergeCell ref="N18:O18"/>
    <mergeCell ref="P7:P8"/>
    <mergeCell ref="N11:O11"/>
    <mergeCell ref="O13:O17"/>
    <mergeCell ref="P13:P17"/>
    <mergeCell ref="N19:N20"/>
    <mergeCell ref="N13:N17"/>
    <mergeCell ref="N7:O7"/>
    <mergeCell ref="N9:N10"/>
    <mergeCell ref="N12:O12"/>
    <mergeCell ref="P52:P54"/>
    <mergeCell ref="N52:N54"/>
    <mergeCell ref="O52:O54"/>
    <mergeCell ref="G7:G8"/>
    <mergeCell ref="H7:M7"/>
    <mergeCell ref="D9:D10"/>
    <mergeCell ref="D21:D22"/>
    <mergeCell ref="Q21:Q22"/>
    <mergeCell ref="N42:N48"/>
    <mergeCell ref="O42:O48"/>
    <mergeCell ref="F7:F8"/>
    <mergeCell ref="D42:D48"/>
    <mergeCell ref="D37:D39"/>
    <mergeCell ref="P32:P36"/>
    <mergeCell ref="E9:E10"/>
    <mergeCell ref="N29:N31"/>
    <mergeCell ref="P29:P31"/>
    <mergeCell ref="N37:N39"/>
    <mergeCell ref="P21:P22"/>
    <mergeCell ref="E42:E48"/>
    <mergeCell ref="A13:A17"/>
    <mergeCell ref="B13:B17"/>
    <mergeCell ref="C13:C17"/>
    <mergeCell ref="D13:D17"/>
    <mergeCell ref="E13:E17"/>
    <mergeCell ref="O79:O80"/>
    <mergeCell ref="A19:A20"/>
    <mergeCell ref="B19:B20"/>
    <mergeCell ref="E19:E20"/>
    <mergeCell ref="C19:C20"/>
    <mergeCell ref="D19:D20"/>
    <mergeCell ref="B79:B80"/>
    <mergeCell ref="O29:O31"/>
    <mergeCell ref="N32:N36"/>
    <mergeCell ref="O32:O36"/>
    <mergeCell ref="B52:B54"/>
    <mergeCell ref="B37:B39"/>
    <mergeCell ref="D29:D31"/>
    <mergeCell ref="E29:E31"/>
    <mergeCell ref="B42:B48"/>
    <mergeCell ref="C42:C48"/>
    <mergeCell ref="O37:O39"/>
    <mergeCell ref="N62:O62"/>
    <mergeCell ref="A59:A61"/>
  </mergeCells>
  <conditionalFormatting sqref="P59:P60">
    <cfRule type="cellIs" dxfId="26" priority="41" operator="lessThan">
      <formula>98.5</formula>
    </cfRule>
  </conditionalFormatting>
  <conditionalFormatting sqref="P68">
    <cfRule type="cellIs" dxfId="25" priority="38" operator="lessThan">
      <formula>98.5</formula>
    </cfRule>
  </conditionalFormatting>
  <conditionalFormatting sqref="P67">
    <cfRule type="cellIs" dxfId="24" priority="33" operator="lessThan">
      <formula>98.5</formula>
    </cfRule>
  </conditionalFormatting>
  <conditionalFormatting sqref="P63">
    <cfRule type="cellIs" dxfId="23" priority="32" operator="lessThan">
      <formula>98.5</formula>
    </cfRule>
  </conditionalFormatting>
  <conditionalFormatting sqref="P65">
    <cfRule type="cellIs" dxfId="22" priority="31" operator="lessThan">
      <formula>98.5</formula>
    </cfRule>
  </conditionalFormatting>
  <conditionalFormatting sqref="P70">
    <cfRule type="cellIs" dxfId="21" priority="24" operator="lessThan">
      <formula>98.5</formula>
    </cfRule>
  </conditionalFormatting>
  <conditionalFormatting sqref="K46:K47 U40:U60 U32:U38 U17:U30 U14 K49:K93 K117:K1048576 K97:K98 U62:U1048576">
    <cfRule type="cellIs" dxfId="20" priority="17" operator="lessThan">
      <formula>90</formula>
    </cfRule>
  </conditionalFormatting>
  <conditionalFormatting sqref="M49:M78 M1:M47 AA40:AA60 AA32:AA38 AA17:AA30 AA14 M80:M93 M117:M1048576 M97:M98 AA62:AA1048576">
    <cfRule type="cellIs" dxfId="19" priority="16" operator="lessThan">
      <formula>95</formula>
    </cfRule>
  </conditionalFormatting>
  <conditionalFormatting sqref="P74">
    <cfRule type="cellIs" dxfId="18" priority="15" operator="lessThan">
      <formula>98.5</formula>
    </cfRule>
  </conditionalFormatting>
  <conditionalFormatting sqref="P76:P77">
    <cfRule type="cellIs" dxfId="17" priority="13" operator="lessThan">
      <formula>98.5</formula>
    </cfRule>
  </conditionalFormatting>
  <conditionalFormatting sqref="K1:K45">
    <cfRule type="cellIs" dxfId="16" priority="10" operator="lessThan">
      <formula>90</formula>
    </cfRule>
  </conditionalFormatting>
  <conditionalFormatting sqref="U1:U13">
    <cfRule type="cellIs" dxfId="15" priority="2" operator="lessThan">
      <formula>90</formula>
    </cfRule>
  </conditionalFormatting>
  <conditionalFormatting sqref="AA1:AA13">
    <cfRule type="cellIs" dxfId="14" priority="1" operator="lessThan">
      <formula>95</formula>
    </cfRule>
  </conditionalFormatting>
  <hyperlinks>
    <hyperlink ref="C40" r:id="rId1" display="VITROS Total and IgG COVID-19 Antibody Tests" xr:uid="{00000000-0004-0000-0000-000000000000}"/>
    <hyperlink ref="C29" r:id="rId2" xr:uid="{00000000-0004-0000-0000-000001000000}"/>
    <hyperlink ref="C41" r:id="rId3" xr:uid="{00000000-0004-0000-0000-000002000000}"/>
    <hyperlink ref="C32" r:id="rId4" xr:uid="{00000000-0004-0000-0000-000003000000}"/>
    <hyperlink ref="C37" r:id="rId5" display="MAGLUMI SARS-CoV-2 IgM/IgG Test" xr:uid="{00000000-0004-0000-0000-000004000000}"/>
    <hyperlink ref="C28" r:id="rId6" xr:uid="{00000000-0004-0000-0000-000005000000}"/>
    <hyperlink ref="C27" r:id="rId7" xr:uid="{00000000-0004-0000-0000-000006000000}"/>
    <hyperlink ref="C50" r:id="rId8" xr:uid="{00000000-0004-0000-0000-000007000000}"/>
    <hyperlink ref="C25" r:id="rId9" xr:uid="{00000000-0004-0000-0000-000008000000}"/>
    <hyperlink ref="C23" r:id="rId10" xr:uid="{00000000-0004-0000-0000-000009000000}"/>
    <hyperlink ref="C26" r:id="rId11" display="StrongStep SARS-CoV-2 lgM/lgG Antibody Rapid Test " xr:uid="{00000000-0004-0000-0000-00000A000000}"/>
    <hyperlink ref="C51" r:id="rId12" xr:uid="{00000000-0004-0000-0000-00000B000000}"/>
    <hyperlink ref="C42" r:id="rId13" xr:uid="{00000000-0004-0000-0000-00000C000000}"/>
    <hyperlink ref="C19" r:id="rId14" xr:uid="{00000000-0004-0000-0000-00000D000000}"/>
    <hyperlink ref="C56" r:id="rId15" xr:uid="{00000000-0004-0000-0000-00000E000000}"/>
    <hyperlink ref="C55" r:id="rId16" xr:uid="{00000000-0004-0000-0000-00000F000000}"/>
    <hyperlink ref="C29:C31" r:id="rId17" display="Elecsys Anti-SARS-CoV-2" xr:uid="{00000000-0004-0000-0000-000010000000}"/>
    <hyperlink ref="C58" r:id="rId18" xr:uid="{00000000-0004-0000-0000-000011000000}"/>
    <hyperlink ref="C57" r:id="rId19" display="recomWell SARS-CoV-2 IgG ELISA" xr:uid="{00000000-0004-0000-0000-000012000000}"/>
    <hyperlink ref="C18" r:id="rId20" xr:uid="{00000000-0004-0000-0000-000013000000}"/>
    <hyperlink ref="C9:C10" r:id="rId21" display="quickZen COVID-19 IgM/IgG rapid test" xr:uid="{00000000-0004-0000-0000-000014000000}"/>
    <hyperlink ref="C21" r:id="rId22" xr:uid="{00000000-0004-0000-0000-000015000000}"/>
    <hyperlink ref="C70" r:id="rId23" display="Anti-SRAS-CoV-2 ELISA (IgA)" xr:uid="{00000000-0004-0000-0000-000016000000}"/>
    <hyperlink ref="C83" r:id="rId24" xr:uid="{00000000-0004-0000-0000-000017000000}"/>
    <hyperlink ref="G21" r:id="rId25" xr:uid="{00000000-0004-0000-0000-000018000000}"/>
    <hyperlink ref="G73" r:id="rId26" xr:uid="{00000000-0004-0000-0000-000019000000}"/>
    <hyperlink ref="G72" r:id="rId27" xr:uid="{00000000-0004-0000-0000-00001A000000}"/>
    <hyperlink ref="G71" r:id="rId28" xr:uid="{00000000-0004-0000-0000-00001B000000}"/>
    <hyperlink ref="G29" r:id="rId29" xr:uid="{00000000-0004-0000-0000-00001C000000}"/>
    <hyperlink ref="G11" r:id="rId30" xr:uid="{00000000-0004-0000-0000-00001D000000}"/>
    <hyperlink ref="G10" r:id="rId31" xr:uid="{00000000-0004-0000-0000-00001E000000}"/>
    <hyperlink ref="G12" r:id="rId32" xr:uid="{00000000-0004-0000-0000-00001F000000}"/>
    <hyperlink ref="G13" r:id="rId33" xr:uid="{00000000-0004-0000-0000-000020000000}"/>
    <hyperlink ref="G39" r:id="rId34" xr:uid="{00000000-0004-0000-0000-000021000000}"/>
    <hyperlink ref="G41" r:id="rId35" xr:uid="{00000000-0004-0000-0000-000022000000}"/>
    <hyperlink ref="G18" r:id="rId36" xr:uid="{00000000-0004-0000-0000-000023000000}"/>
    <hyperlink ref="G22" r:id="rId37" xr:uid="{00000000-0004-0000-0000-000024000000}"/>
    <hyperlink ref="G19" r:id="rId38" xr:uid="{00000000-0004-0000-0000-000025000000}"/>
    <hyperlink ref="G15" r:id="rId39" xr:uid="{00000000-0004-0000-0000-000026000000}"/>
    <hyperlink ref="G23" r:id="rId40" xr:uid="{00000000-0004-0000-0000-000027000000}"/>
    <hyperlink ref="G25" r:id="rId41" xr:uid="{00000000-0004-0000-0000-000028000000}"/>
    <hyperlink ref="G26" r:id="rId42" xr:uid="{00000000-0004-0000-0000-000029000000}"/>
    <hyperlink ref="G27" r:id="rId43" xr:uid="{00000000-0004-0000-0000-00002A000000}"/>
    <hyperlink ref="G42" r:id="rId44" xr:uid="{00000000-0004-0000-0000-00002B000000}"/>
    <hyperlink ref="G50" r:id="rId45" display="AZ Delta" xr:uid="{00000000-0004-0000-0000-00002C000000}"/>
    <hyperlink ref="G44" r:id="rId46" display="AZ Delta" xr:uid="{00000000-0004-0000-0000-00002D000000}"/>
    <hyperlink ref="G31" r:id="rId47" display="AZ Delta" xr:uid="{00000000-0004-0000-0000-00002E000000}"/>
    <hyperlink ref="G59" r:id="rId48" display="AZ Delta" xr:uid="{00000000-0004-0000-0000-00002F000000}"/>
    <hyperlink ref="G62" r:id="rId49" display="AZ Delta" xr:uid="{00000000-0004-0000-0000-000030000000}"/>
    <hyperlink ref="G20" r:id="rId50" xr:uid="{00000000-0004-0000-0000-000031000000}"/>
    <hyperlink ref="G17" r:id="rId51" display="AZ Delta" xr:uid="{00000000-0004-0000-0000-000032000000}"/>
    <hyperlink ref="G48" r:id="rId52" xr:uid="{00000000-0004-0000-0000-000033000000}"/>
    <hyperlink ref="G47" r:id="rId53" xr:uid="{00000000-0004-0000-0000-000034000000}"/>
    <hyperlink ref="G51" r:id="rId54" xr:uid="{00000000-0004-0000-0000-000035000000}"/>
    <hyperlink ref="G57" r:id="rId55" display="KULeuven" xr:uid="{00000000-0004-0000-0000-000036000000}"/>
    <hyperlink ref="G81" r:id="rId56" xr:uid="{00000000-0004-0000-0000-000037000000}"/>
    <hyperlink ref="G80" r:id="rId57" xr:uid="{00000000-0004-0000-0000-000038000000}"/>
    <hyperlink ref="G82" r:id="rId58" xr:uid="{00000000-0004-0000-0000-000039000000}"/>
    <hyperlink ref="G30" r:id="rId59" display="KULeuven" xr:uid="{00000000-0004-0000-0000-00003A000000}"/>
    <hyperlink ref="G38" r:id="rId60" display="KULeuven" xr:uid="{00000000-0004-0000-0000-00003B000000}"/>
    <hyperlink ref="G60" r:id="rId61" xr:uid="{00000000-0004-0000-0000-00003C000000}"/>
    <hyperlink ref="G34" r:id="rId62" xr:uid="{00000000-0004-0000-0000-00003D000000}"/>
    <hyperlink ref="G16" r:id="rId63" xr:uid="{00000000-0004-0000-0000-00003E000000}"/>
    <hyperlink ref="G70" r:id="rId64" xr:uid="{00000000-0004-0000-0000-00003F000000}"/>
    <hyperlink ref="C74" r:id="rId65" xr:uid="{00000000-0004-0000-0000-000040000000}"/>
    <hyperlink ref="C66" r:id="rId66" xr:uid="{00000000-0004-0000-0000-000041000000}"/>
    <hyperlink ref="C86" r:id="rId67" xr:uid="{00000000-0004-0000-0000-000042000000}"/>
    <hyperlink ref="C87" r:id="rId68" xr:uid="{00000000-0004-0000-0000-000043000000}"/>
    <hyperlink ref="B63:C63" r:id="rId69" display="AAZ-LMB" xr:uid="{00000000-0004-0000-0000-000044000000}"/>
    <hyperlink ref="C63" r:id="rId70" xr:uid="{00000000-0004-0000-0000-000045000000}"/>
    <hyperlink ref="C100" r:id="rId71" xr:uid="{00000000-0004-0000-0000-000046000000}"/>
    <hyperlink ref="C98" r:id="rId72" xr:uid="{00000000-0004-0000-0000-000047000000}"/>
    <hyperlink ref="C97" r:id="rId73" xr:uid="{00000000-0004-0000-0000-000048000000}"/>
    <hyperlink ref="C96" r:id="rId74" xr:uid="{00000000-0004-0000-0000-000049000000}"/>
    <hyperlink ref="C99" r:id="rId75" xr:uid="{00000000-0004-0000-0000-00004A000000}"/>
    <hyperlink ref="C101" r:id="rId76" xr:uid="{00000000-0004-0000-0000-00004B000000}"/>
    <hyperlink ref="C90" r:id="rId77" xr:uid="{00000000-0004-0000-0000-00004C000000}"/>
    <hyperlink ref="C95" r:id="rId78" display="Elecsys Anti-SARS-CoV-2 S." xr:uid="{00000000-0004-0000-0000-00004D000000}"/>
    <hyperlink ref="C107" r:id="rId79" xr:uid="{00000000-0004-0000-0000-00004E000000}"/>
  </hyperlinks>
  <pageMargins left="0.70866141732283472" right="0.70866141732283472" top="0.74803149606299213" bottom="0.74803149606299213" header="0.31496062992125984" footer="0.31496062992125984"/>
  <pageSetup paperSize="9" orientation="portrait" r:id="rId80"/>
  <ignoredErrors>
    <ignoredError sqref="R33 R20 R10 X10 X20 X33 X43" formulaRange="1"/>
  </ignoredErrors>
  <drawing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2"/>
  <sheetViews>
    <sheetView tabSelected="1" zoomScale="90" zoomScaleNormal="90" workbookViewId="0">
      <selection activeCell="A5" sqref="A5"/>
    </sheetView>
  </sheetViews>
  <sheetFormatPr defaultRowHeight="14.4" x14ac:dyDescent="0.3"/>
  <cols>
    <col min="1" max="1" width="54.33203125" style="200" customWidth="1"/>
    <col min="2" max="2" width="69.44140625" style="2" bestFit="1" customWidth="1"/>
    <col min="3" max="3" width="22.6640625" style="16" customWidth="1"/>
    <col min="4" max="4" width="23.44140625" style="16" customWidth="1"/>
    <col min="5" max="5" width="33.5546875" bestFit="1" customWidth="1"/>
    <col min="6" max="6" width="24" style="265" customWidth="1"/>
    <col min="7" max="7" width="11.5546875" style="16" customWidth="1"/>
  </cols>
  <sheetData>
    <row r="1" spans="1:8" ht="15" thickBot="1" x14ac:dyDescent="0.35">
      <c r="A1" s="410"/>
      <c r="B1" s="411"/>
      <c r="C1" s="189"/>
      <c r="D1" s="189"/>
      <c r="E1" s="163"/>
      <c r="F1" s="412"/>
    </row>
    <row r="2" spans="1:8" ht="18" thickBot="1" x14ac:dyDescent="0.35">
      <c r="A2" s="571" t="s">
        <v>243</v>
      </c>
      <c r="B2" s="572"/>
      <c r="C2" s="572"/>
      <c r="D2" s="572"/>
      <c r="E2" s="572"/>
      <c r="F2" s="573"/>
    </row>
    <row r="3" spans="1:8" x14ac:dyDescent="0.3">
      <c r="A3" s="578" t="s">
        <v>617</v>
      </c>
      <c r="B3" s="579"/>
      <c r="C3" s="579"/>
      <c r="D3" s="579"/>
      <c r="E3" s="579"/>
      <c r="F3" s="580"/>
    </row>
    <row r="4" spans="1:8" ht="15" thickBot="1" x14ac:dyDescent="0.35">
      <c r="A4" s="581"/>
      <c r="B4" s="582"/>
      <c r="C4" s="582"/>
      <c r="D4" s="582"/>
      <c r="E4" s="582"/>
      <c r="F4" s="583"/>
    </row>
    <row r="5" spans="1:8" ht="15" thickBot="1" x14ac:dyDescent="0.35">
      <c r="A5" s="195"/>
      <c r="B5" s="188"/>
      <c r="C5" s="188"/>
      <c r="D5" s="188"/>
      <c r="E5" s="188"/>
      <c r="F5" s="261"/>
    </row>
    <row r="6" spans="1:8" ht="16.2" thickBot="1" x14ac:dyDescent="0.35">
      <c r="A6" s="554" t="s">
        <v>244</v>
      </c>
      <c r="B6" s="555"/>
      <c r="C6" s="555"/>
      <c r="D6" s="555"/>
      <c r="E6" s="555"/>
      <c r="F6" s="556"/>
    </row>
    <row r="7" spans="1:8" ht="43.8" thickBot="1" x14ac:dyDescent="0.35">
      <c r="A7" s="266" t="s">
        <v>12</v>
      </c>
      <c r="B7" s="180" t="s">
        <v>245</v>
      </c>
      <c r="C7" s="30" t="s">
        <v>14</v>
      </c>
      <c r="D7" s="67" t="s">
        <v>246</v>
      </c>
      <c r="E7" s="14" t="s">
        <v>247</v>
      </c>
      <c r="F7" s="260" t="s">
        <v>248</v>
      </c>
    </row>
    <row r="8" spans="1:8" ht="15.6" x14ac:dyDescent="0.3">
      <c r="A8" s="413" t="s">
        <v>138</v>
      </c>
      <c r="B8" s="240" t="s">
        <v>139</v>
      </c>
      <c r="C8" s="8" t="s">
        <v>249</v>
      </c>
      <c r="D8" s="250"/>
      <c r="E8" s="8" t="s">
        <v>250</v>
      </c>
      <c r="F8" s="414" t="s">
        <v>251</v>
      </c>
    </row>
    <row r="9" spans="1:8" x14ac:dyDescent="0.3">
      <c r="A9" s="194" t="s">
        <v>89</v>
      </c>
      <c r="B9" s="240" t="s">
        <v>147</v>
      </c>
      <c r="C9" s="8" t="s">
        <v>249</v>
      </c>
      <c r="D9" s="8"/>
      <c r="E9" s="8" t="s">
        <v>250</v>
      </c>
      <c r="F9" s="414" t="s">
        <v>251</v>
      </c>
    </row>
    <row r="10" spans="1:8" x14ac:dyDescent="0.3">
      <c r="A10" s="31" t="s">
        <v>44</v>
      </c>
      <c r="B10" s="16" t="s">
        <v>45</v>
      </c>
      <c r="C10" s="415" t="s">
        <v>249</v>
      </c>
      <c r="D10" s="415"/>
      <c r="E10" s="251" t="s">
        <v>252</v>
      </c>
      <c r="F10" s="414" t="s">
        <v>251</v>
      </c>
    </row>
    <row r="11" spans="1:8" x14ac:dyDescent="0.3">
      <c r="A11" s="31" t="s">
        <v>48</v>
      </c>
      <c r="B11" s="16" t="s">
        <v>49</v>
      </c>
      <c r="C11" s="415" t="s">
        <v>249</v>
      </c>
      <c r="D11" s="415"/>
      <c r="E11" s="251" t="s">
        <v>252</v>
      </c>
      <c r="F11" s="414" t="s">
        <v>251</v>
      </c>
    </row>
    <row r="12" spans="1:8" x14ac:dyDescent="0.3">
      <c r="A12" s="416" t="s">
        <v>80</v>
      </c>
      <c r="B12" s="290" t="s">
        <v>81</v>
      </c>
      <c r="C12" s="415" t="s">
        <v>249</v>
      </c>
      <c r="D12" s="252" t="s">
        <v>67</v>
      </c>
      <c r="E12" s="251" t="s">
        <v>252</v>
      </c>
      <c r="F12" s="414" t="s">
        <v>251</v>
      </c>
    </row>
    <row r="13" spans="1:8" x14ac:dyDescent="0.3">
      <c r="A13" s="31" t="s">
        <v>78</v>
      </c>
      <c r="B13" s="240" t="s">
        <v>79</v>
      </c>
      <c r="C13" s="415" t="s">
        <v>249</v>
      </c>
      <c r="D13" s="415"/>
      <c r="E13" s="251" t="s">
        <v>252</v>
      </c>
      <c r="F13" s="414" t="s">
        <v>251</v>
      </c>
    </row>
    <row r="14" spans="1:8" x14ac:dyDescent="0.3">
      <c r="A14" s="416" t="s">
        <v>132</v>
      </c>
      <c r="B14" s="253" t="s">
        <v>133</v>
      </c>
      <c r="C14" s="415" t="s">
        <v>249</v>
      </c>
      <c r="D14" s="252"/>
      <c r="E14" s="251" t="s">
        <v>252</v>
      </c>
      <c r="F14" s="414" t="s">
        <v>251</v>
      </c>
    </row>
    <row r="15" spans="1:8" x14ac:dyDescent="0.3">
      <c r="A15" s="31" t="s">
        <v>76</v>
      </c>
      <c r="B15" s="241" t="s">
        <v>77</v>
      </c>
      <c r="C15" s="415" t="s">
        <v>249</v>
      </c>
      <c r="D15" s="415"/>
      <c r="E15" s="251" t="s">
        <v>252</v>
      </c>
      <c r="F15" s="414" t="s">
        <v>251</v>
      </c>
      <c r="H15" s="417"/>
    </row>
    <row r="16" spans="1:8" x14ac:dyDescent="0.3">
      <c r="A16" s="31" t="s">
        <v>122</v>
      </c>
      <c r="B16" s="240" t="s">
        <v>123</v>
      </c>
      <c r="C16" s="252" t="s">
        <v>249</v>
      </c>
      <c r="D16" s="252" t="s">
        <v>67</v>
      </c>
      <c r="E16" s="254" t="s">
        <v>253</v>
      </c>
      <c r="F16" s="414" t="s">
        <v>251</v>
      </c>
    </row>
    <row r="17" spans="1:6" x14ac:dyDescent="0.3">
      <c r="A17" s="31" t="s">
        <v>30</v>
      </c>
      <c r="B17" s="241" t="s">
        <v>31</v>
      </c>
      <c r="C17" s="415" t="s">
        <v>249</v>
      </c>
      <c r="D17" s="415" t="s">
        <v>33</v>
      </c>
      <c r="E17" s="251" t="s">
        <v>252</v>
      </c>
      <c r="F17" s="414" t="s">
        <v>251</v>
      </c>
    </row>
    <row r="18" spans="1:6" x14ac:dyDescent="0.3">
      <c r="A18" s="416"/>
      <c r="B18" s="290"/>
      <c r="C18" s="252"/>
      <c r="D18" s="252"/>
      <c r="E18" s="254"/>
      <c r="F18" s="414"/>
    </row>
    <row r="19" spans="1:6" x14ac:dyDescent="0.3">
      <c r="A19" s="553" t="s">
        <v>89</v>
      </c>
      <c r="B19" s="240" t="s">
        <v>254</v>
      </c>
      <c r="C19" s="415" t="s">
        <v>91</v>
      </c>
      <c r="D19" s="415" t="s">
        <v>67</v>
      </c>
      <c r="E19" s="254" t="s">
        <v>250</v>
      </c>
      <c r="F19" s="414" t="s">
        <v>255</v>
      </c>
    </row>
    <row r="20" spans="1:6" x14ac:dyDescent="0.3">
      <c r="A20" s="553"/>
      <c r="B20" s="183" t="s">
        <v>256</v>
      </c>
      <c r="C20" s="415" t="s">
        <v>91</v>
      </c>
      <c r="D20" s="415"/>
      <c r="E20" s="254" t="s">
        <v>253</v>
      </c>
      <c r="F20" s="414" t="s">
        <v>255</v>
      </c>
    </row>
    <row r="21" spans="1:6" x14ac:dyDescent="0.3">
      <c r="A21" s="416" t="s">
        <v>257</v>
      </c>
      <c r="B21" s="240" t="s">
        <v>157</v>
      </c>
      <c r="C21" s="290" t="s">
        <v>74</v>
      </c>
      <c r="D21" s="290" t="s">
        <v>33</v>
      </c>
      <c r="E21" s="254" t="s">
        <v>253</v>
      </c>
      <c r="F21" s="414" t="s">
        <v>255</v>
      </c>
    </row>
    <row r="22" spans="1:6" x14ac:dyDescent="0.3">
      <c r="A22" s="31" t="s">
        <v>109</v>
      </c>
      <c r="B22" s="181" t="s">
        <v>110</v>
      </c>
      <c r="C22" s="8" t="s">
        <v>53</v>
      </c>
      <c r="D22" s="8" t="s">
        <v>33</v>
      </c>
      <c r="E22" s="254" t="s">
        <v>250</v>
      </c>
      <c r="F22" s="414"/>
    </row>
    <row r="23" spans="1:6" x14ac:dyDescent="0.3">
      <c r="A23" s="577" t="s">
        <v>148</v>
      </c>
      <c r="B23" s="253" t="s">
        <v>149</v>
      </c>
      <c r="C23" s="8" t="s">
        <v>150</v>
      </c>
      <c r="D23" s="8"/>
      <c r="E23" s="254" t="s">
        <v>253</v>
      </c>
      <c r="F23" s="414" t="s">
        <v>255</v>
      </c>
    </row>
    <row r="24" spans="1:6" x14ac:dyDescent="0.3">
      <c r="A24" s="577"/>
      <c r="B24" s="183" t="s">
        <v>258</v>
      </c>
      <c r="C24" s="8" t="s">
        <v>150</v>
      </c>
      <c r="D24" s="8"/>
      <c r="E24" s="254" t="s">
        <v>253</v>
      </c>
      <c r="F24" s="414" t="s">
        <v>255</v>
      </c>
    </row>
    <row r="25" spans="1:6" x14ac:dyDescent="0.3">
      <c r="A25" s="31" t="s">
        <v>101</v>
      </c>
      <c r="B25" s="181" t="s">
        <v>102</v>
      </c>
      <c r="C25" s="8" t="s">
        <v>53</v>
      </c>
      <c r="D25" s="8" t="s">
        <v>67</v>
      </c>
      <c r="E25" s="251" t="s">
        <v>252</v>
      </c>
      <c r="F25" s="414" t="s">
        <v>255</v>
      </c>
    </row>
    <row r="26" spans="1:6" x14ac:dyDescent="0.3">
      <c r="A26" s="31" t="s">
        <v>103</v>
      </c>
      <c r="B26" s="240" t="s">
        <v>104</v>
      </c>
      <c r="C26" s="415" t="s">
        <v>74</v>
      </c>
      <c r="D26" s="415" t="s">
        <v>105</v>
      </c>
      <c r="E26" s="251" t="s">
        <v>252</v>
      </c>
      <c r="F26" s="414" t="s">
        <v>259</v>
      </c>
    </row>
    <row r="27" spans="1:6" x14ac:dyDescent="0.3">
      <c r="A27" s="549" t="s">
        <v>51</v>
      </c>
      <c r="B27" s="574" t="s">
        <v>52</v>
      </c>
      <c r="C27" s="575" t="s">
        <v>53</v>
      </c>
      <c r="D27" s="575" t="s">
        <v>54</v>
      </c>
      <c r="E27" s="255" t="s">
        <v>260</v>
      </c>
      <c r="F27" s="576" t="s">
        <v>255</v>
      </c>
    </row>
    <row r="28" spans="1:6" x14ac:dyDescent="0.3">
      <c r="A28" s="549"/>
      <c r="B28" s="574"/>
      <c r="C28" s="575"/>
      <c r="D28" s="575"/>
      <c r="E28" s="251" t="s">
        <v>261</v>
      </c>
      <c r="F28" s="576"/>
    </row>
    <row r="29" spans="1:6" x14ac:dyDescent="0.3">
      <c r="A29" s="237" t="s">
        <v>51</v>
      </c>
      <c r="B29" s="256" t="s">
        <v>134</v>
      </c>
      <c r="C29" s="290" t="s">
        <v>53</v>
      </c>
      <c r="D29" s="290" t="s">
        <v>67</v>
      </c>
      <c r="E29" s="251"/>
      <c r="F29" s="414" t="s">
        <v>255</v>
      </c>
    </row>
    <row r="30" spans="1:6" x14ac:dyDescent="0.3">
      <c r="A30" s="196" t="s">
        <v>166</v>
      </c>
      <c r="B30" s="240" t="s">
        <v>167</v>
      </c>
      <c r="C30" s="8" t="s">
        <v>53</v>
      </c>
      <c r="D30" s="290" t="s">
        <v>67</v>
      </c>
      <c r="E30" s="254" t="s">
        <v>250</v>
      </c>
      <c r="F30" s="414" t="s">
        <v>255</v>
      </c>
    </row>
    <row r="31" spans="1:6" x14ac:dyDescent="0.3">
      <c r="A31" s="416" t="s">
        <v>130</v>
      </c>
      <c r="B31" s="240" t="s">
        <v>131</v>
      </c>
      <c r="C31" s="252" t="s">
        <v>53</v>
      </c>
      <c r="D31" s="252" t="s">
        <v>67</v>
      </c>
      <c r="E31" s="254" t="s">
        <v>250</v>
      </c>
      <c r="F31" s="414" t="s">
        <v>259</v>
      </c>
    </row>
    <row r="32" spans="1:6" x14ac:dyDescent="0.3">
      <c r="A32" s="416" t="s">
        <v>168</v>
      </c>
      <c r="B32" s="240" t="s">
        <v>169</v>
      </c>
      <c r="C32" s="252" t="s">
        <v>53</v>
      </c>
      <c r="D32" s="252" t="s">
        <v>67</v>
      </c>
      <c r="E32" s="251" t="s">
        <v>252</v>
      </c>
      <c r="F32" s="414" t="s">
        <v>255</v>
      </c>
    </row>
    <row r="33" spans="1:7" x14ac:dyDescent="0.3">
      <c r="A33" s="553" t="s">
        <v>99</v>
      </c>
      <c r="B33" s="183" t="s">
        <v>177</v>
      </c>
      <c r="C33" s="290" t="s">
        <v>74</v>
      </c>
      <c r="D33" s="290" t="s">
        <v>163</v>
      </c>
      <c r="E33" s="254" t="s">
        <v>250</v>
      </c>
      <c r="F33" s="414" t="s">
        <v>255</v>
      </c>
    </row>
    <row r="34" spans="1:7" x14ac:dyDescent="0.3">
      <c r="A34" s="553"/>
      <c r="B34" s="253" t="s">
        <v>100</v>
      </c>
      <c r="C34" s="252" t="s">
        <v>74</v>
      </c>
      <c r="D34" s="252" t="s">
        <v>54</v>
      </c>
      <c r="E34" s="254" t="s">
        <v>250</v>
      </c>
      <c r="F34" s="414" t="s">
        <v>255</v>
      </c>
    </row>
    <row r="35" spans="1:7" x14ac:dyDescent="0.3">
      <c r="A35" s="416" t="s">
        <v>85</v>
      </c>
      <c r="B35" s="240" t="s">
        <v>86</v>
      </c>
      <c r="C35" s="252" t="s">
        <v>87</v>
      </c>
      <c r="D35" s="252" t="s">
        <v>67</v>
      </c>
      <c r="E35" s="251" t="s">
        <v>252</v>
      </c>
      <c r="F35" s="414" t="s">
        <v>251</v>
      </c>
    </row>
    <row r="36" spans="1:7" x14ac:dyDescent="0.3">
      <c r="A36" s="413" t="s">
        <v>72</v>
      </c>
      <c r="B36" s="241" t="s">
        <v>73</v>
      </c>
      <c r="C36" s="8" t="s">
        <v>74</v>
      </c>
      <c r="D36" s="8"/>
      <c r="E36" s="254" t="s">
        <v>253</v>
      </c>
      <c r="F36" s="414"/>
    </row>
    <row r="37" spans="1:7" x14ac:dyDescent="0.3">
      <c r="A37" s="413" t="s">
        <v>115</v>
      </c>
      <c r="B37" s="253" t="s">
        <v>262</v>
      </c>
      <c r="C37" s="8" t="s">
        <v>74</v>
      </c>
      <c r="D37" s="8" t="s">
        <v>33</v>
      </c>
      <c r="E37" s="254" t="s">
        <v>250</v>
      </c>
      <c r="F37" s="414"/>
    </row>
    <row r="38" spans="1:7" x14ac:dyDescent="0.3">
      <c r="A38" s="416" t="s">
        <v>95</v>
      </c>
      <c r="B38" s="240" t="s">
        <v>263</v>
      </c>
      <c r="C38" s="415" t="s">
        <v>74</v>
      </c>
      <c r="D38" s="415"/>
      <c r="E38" s="251" t="s">
        <v>252</v>
      </c>
      <c r="F38" s="414" t="s">
        <v>259</v>
      </c>
    </row>
    <row r="39" spans="1:7" x14ac:dyDescent="0.3">
      <c r="A39" s="416" t="s">
        <v>161</v>
      </c>
      <c r="B39" s="256" t="s">
        <v>212</v>
      </c>
      <c r="C39" s="415" t="s">
        <v>53</v>
      </c>
      <c r="D39" s="415" t="s">
        <v>213</v>
      </c>
      <c r="E39" s="254" t="s">
        <v>250</v>
      </c>
      <c r="F39" s="414" t="s">
        <v>255</v>
      </c>
    </row>
    <row r="40" spans="1:7" ht="15" thickBot="1" x14ac:dyDescent="0.35">
      <c r="A40" s="418" t="s">
        <v>126</v>
      </c>
      <c r="B40" s="182" t="s">
        <v>127</v>
      </c>
      <c r="C40" s="69" t="s">
        <v>53</v>
      </c>
      <c r="D40" s="69" t="s">
        <v>128</v>
      </c>
      <c r="E40" s="70" t="s">
        <v>253</v>
      </c>
      <c r="F40" s="419" t="s">
        <v>255</v>
      </c>
    </row>
    <row r="41" spans="1:7" ht="15" thickBot="1" x14ac:dyDescent="0.35">
      <c r="A41" s="420"/>
      <c r="B41" s="181"/>
      <c r="C41" s="8"/>
      <c r="D41" s="99"/>
      <c r="F41" s="412"/>
    </row>
    <row r="42" spans="1:7" ht="16.2" thickBot="1" x14ac:dyDescent="0.35">
      <c r="A42" s="554" t="s">
        <v>264</v>
      </c>
      <c r="B42" s="555"/>
      <c r="C42" s="555"/>
      <c r="D42" s="555"/>
      <c r="E42" s="555"/>
      <c r="F42" s="556"/>
    </row>
    <row r="43" spans="1:7" s="207" customFormat="1" ht="34.950000000000003" customHeight="1" x14ac:dyDescent="0.3">
      <c r="A43" s="560" t="s">
        <v>265</v>
      </c>
      <c r="B43" s="561"/>
      <c r="C43" s="561"/>
      <c r="D43" s="561"/>
      <c r="E43" s="561"/>
      <c r="F43" s="562"/>
      <c r="G43" s="264"/>
    </row>
    <row r="44" spans="1:7" x14ac:dyDescent="0.3">
      <c r="A44" s="421" t="s">
        <v>232</v>
      </c>
      <c r="B44" s="290" t="s">
        <v>233</v>
      </c>
      <c r="C44" s="290" t="s">
        <v>249</v>
      </c>
      <c r="D44" s="422"/>
      <c r="E44" s="239" t="s">
        <v>266</v>
      </c>
      <c r="F44" s="414" t="s">
        <v>251</v>
      </c>
    </row>
    <row r="45" spans="1:7" x14ac:dyDescent="0.3">
      <c r="A45" s="416" t="s">
        <v>185</v>
      </c>
      <c r="B45" s="290" t="s">
        <v>133</v>
      </c>
      <c r="C45" s="415" t="s">
        <v>249</v>
      </c>
      <c r="E45" t="s">
        <v>266</v>
      </c>
      <c r="F45" s="414" t="s">
        <v>251</v>
      </c>
    </row>
    <row r="46" spans="1:7" x14ac:dyDescent="0.3">
      <c r="A46" s="416" t="s">
        <v>257</v>
      </c>
      <c r="B46" s="290" t="s">
        <v>267</v>
      </c>
      <c r="C46" s="415" t="s">
        <v>74</v>
      </c>
      <c r="D46" s="16" t="s">
        <v>33</v>
      </c>
      <c r="E46" t="s">
        <v>266</v>
      </c>
      <c r="F46" s="414" t="s">
        <v>268</v>
      </c>
    </row>
    <row r="47" spans="1:7" x14ac:dyDescent="0.3">
      <c r="A47" s="423" t="s">
        <v>193</v>
      </c>
      <c r="B47" s="183" t="s">
        <v>194</v>
      </c>
      <c r="C47" s="415" t="s">
        <v>249</v>
      </c>
      <c r="D47" s="290" t="s">
        <v>67</v>
      </c>
      <c r="E47" t="s">
        <v>266</v>
      </c>
      <c r="F47" s="414" t="s">
        <v>251</v>
      </c>
    </row>
    <row r="48" spans="1:7" x14ac:dyDescent="0.3">
      <c r="A48" s="423" t="s">
        <v>224</v>
      </c>
      <c r="B48" s="238" t="s">
        <v>225</v>
      </c>
      <c r="C48" s="290" t="s">
        <v>249</v>
      </c>
      <c r="D48" s="290"/>
      <c r="E48" s="290" t="s">
        <v>266</v>
      </c>
      <c r="F48" s="414" t="s">
        <v>251</v>
      </c>
    </row>
    <row r="49" spans="1:7" x14ac:dyDescent="0.3">
      <c r="A49" s="423" t="s">
        <v>181</v>
      </c>
      <c r="B49" s="183" t="s">
        <v>182</v>
      </c>
      <c r="C49" s="415" t="s">
        <v>249</v>
      </c>
      <c r="D49" s="290"/>
      <c r="E49" t="s">
        <v>266</v>
      </c>
      <c r="F49" s="414" t="s">
        <v>251</v>
      </c>
    </row>
    <row r="50" spans="1:7" x14ac:dyDescent="0.3">
      <c r="A50" s="423" t="s">
        <v>70</v>
      </c>
      <c r="B50" t="s">
        <v>175</v>
      </c>
      <c r="C50" s="415" t="s">
        <v>249</v>
      </c>
      <c r="D50" s="290" t="s">
        <v>67</v>
      </c>
      <c r="E50" t="s">
        <v>266</v>
      </c>
      <c r="F50" s="414" t="s">
        <v>251</v>
      </c>
    </row>
    <row r="51" spans="1:7" x14ac:dyDescent="0.3">
      <c r="A51" s="416" t="s">
        <v>214</v>
      </c>
      <c r="B51" s="290" t="s">
        <v>215</v>
      </c>
      <c r="C51" s="16" t="s">
        <v>249</v>
      </c>
      <c r="D51" s="16" t="s">
        <v>213</v>
      </c>
      <c r="E51" t="s">
        <v>266</v>
      </c>
      <c r="F51" s="414" t="s">
        <v>251</v>
      </c>
    </row>
    <row r="52" spans="1:7" x14ac:dyDescent="0.3">
      <c r="A52" s="416" t="s">
        <v>269</v>
      </c>
      <c r="B52" s="290" t="s">
        <v>221</v>
      </c>
      <c r="C52" s="16" t="s">
        <v>249</v>
      </c>
      <c r="E52" t="s">
        <v>266</v>
      </c>
      <c r="F52" s="414" t="s">
        <v>251</v>
      </c>
    </row>
    <row r="53" spans="1:7" x14ac:dyDescent="0.3">
      <c r="A53" s="416"/>
      <c r="B53" s="290"/>
      <c r="F53" s="414"/>
    </row>
    <row r="54" spans="1:7" x14ac:dyDescent="0.3">
      <c r="A54" s="416" t="s">
        <v>89</v>
      </c>
      <c r="B54" s="290" t="s">
        <v>270</v>
      </c>
      <c r="C54" s="16" t="s">
        <v>91</v>
      </c>
      <c r="D54" s="16" t="s">
        <v>33</v>
      </c>
      <c r="E54" t="s">
        <v>266</v>
      </c>
      <c r="F54" s="414" t="s">
        <v>259</v>
      </c>
    </row>
    <row r="55" spans="1:7" x14ac:dyDescent="0.3">
      <c r="A55" s="421" t="s">
        <v>219</v>
      </c>
      <c r="B55" s="240" t="s">
        <v>271</v>
      </c>
      <c r="C55" s="290" t="s">
        <v>53</v>
      </c>
      <c r="D55" s="422" t="s">
        <v>207</v>
      </c>
      <c r="E55" s="239" t="s">
        <v>266</v>
      </c>
      <c r="F55" s="414" t="s">
        <v>251</v>
      </c>
    </row>
    <row r="56" spans="1:7" x14ac:dyDescent="0.3">
      <c r="A56" s="421" t="s">
        <v>234</v>
      </c>
      <c r="B56" s="235" t="s">
        <v>235</v>
      </c>
      <c r="C56" s="290" t="s">
        <v>53</v>
      </c>
      <c r="D56" s="422" t="s">
        <v>33</v>
      </c>
      <c r="E56" s="239" t="s">
        <v>266</v>
      </c>
      <c r="F56" s="414" t="s">
        <v>251</v>
      </c>
    </row>
    <row r="57" spans="1:7" x14ac:dyDescent="0.3">
      <c r="A57" s="416" t="s">
        <v>103</v>
      </c>
      <c r="B57" s="240" t="s">
        <v>272</v>
      </c>
      <c r="C57" s="16" t="s">
        <v>74</v>
      </c>
      <c r="D57" s="16" t="s">
        <v>163</v>
      </c>
      <c r="E57" t="s">
        <v>266</v>
      </c>
      <c r="F57" s="414" t="s">
        <v>259</v>
      </c>
    </row>
    <row r="58" spans="1:7" s="209" customFormat="1" x14ac:dyDescent="0.3">
      <c r="A58" s="423" t="s">
        <v>229</v>
      </c>
      <c r="B58" s="209" t="s">
        <v>273</v>
      </c>
      <c r="C58" s="290" t="s">
        <v>53</v>
      </c>
      <c r="D58" s="422"/>
      <c r="E58" s="209" t="s">
        <v>266</v>
      </c>
      <c r="F58" s="414" t="s">
        <v>251</v>
      </c>
      <c r="G58" s="16"/>
    </row>
    <row r="59" spans="1:7" s="209" customFormat="1" x14ac:dyDescent="0.3">
      <c r="A59" s="423" t="s">
        <v>205</v>
      </c>
      <c r="B59" s="209" t="s">
        <v>206</v>
      </c>
      <c r="C59" s="290" t="s">
        <v>53</v>
      </c>
      <c r="D59" s="422" t="s">
        <v>207</v>
      </c>
      <c r="E59" s="209" t="s">
        <v>266</v>
      </c>
      <c r="F59" s="414" t="s">
        <v>251</v>
      </c>
      <c r="G59" s="16"/>
    </row>
    <row r="60" spans="1:7" s="209" customFormat="1" x14ac:dyDescent="0.3">
      <c r="A60" s="549" t="s">
        <v>51</v>
      </c>
      <c r="B60" s="241" t="s">
        <v>274</v>
      </c>
      <c r="C60" s="290" t="s">
        <v>53</v>
      </c>
      <c r="D60" s="290" t="s">
        <v>54</v>
      </c>
      <c r="E60" s="239" t="s">
        <v>266</v>
      </c>
      <c r="F60" s="414" t="s">
        <v>259</v>
      </c>
      <c r="G60" s="16"/>
    </row>
    <row r="61" spans="1:7" s="209" customFormat="1" x14ac:dyDescent="0.3">
      <c r="A61" s="549"/>
      <c r="B61" s="241" t="s">
        <v>275</v>
      </c>
      <c r="C61" s="290" t="s">
        <v>53</v>
      </c>
      <c r="D61" s="290" t="s">
        <v>54</v>
      </c>
      <c r="E61" s="239" t="s">
        <v>266</v>
      </c>
      <c r="F61" s="414" t="s">
        <v>255</v>
      </c>
      <c r="G61" s="16"/>
    </row>
    <row r="62" spans="1:7" x14ac:dyDescent="0.3">
      <c r="A62" s="423" t="s">
        <v>276</v>
      </c>
      <c r="B62" s="417" t="s">
        <v>277</v>
      </c>
      <c r="C62" s="290" t="s">
        <v>150</v>
      </c>
      <c r="D62" s="290" t="s">
        <v>54</v>
      </c>
      <c r="E62" t="s">
        <v>266</v>
      </c>
      <c r="F62" s="414" t="s">
        <v>259</v>
      </c>
    </row>
    <row r="63" spans="1:7" x14ac:dyDescent="0.3">
      <c r="A63" s="423" t="s">
        <v>85</v>
      </c>
      <c r="B63" s="183" t="s">
        <v>191</v>
      </c>
      <c r="C63" s="290" t="s">
        <v>87</v>
      </c>
      <c r="D63" s="290" t="s">
        <v>163</v>
      </c>
      <c r="E63" t="s">
        <v>266</v>
      </c>
      <c r="F63" s="414" t="s">
        <v>259</v>
      </c>
    </row>
    <row r="64" spans="1:7" x14ac:dyDescent="0.3">
      <c r="A64" s="552" t="s">
        <v>115</v>
      </c>
      <c r="B64" s="242" t="s">
        <v>278</v>
      </c>
      <c r="C64" s="290" t="s">
        <v>74</v>
      </c>
      <c r="D64" s="290" t="s">
        <v>54</v>
      </c>
      <c r="E64" s="290" t="s">
        <v>266</v>
      </c>
      <c r="F64" s="414" t="s">
        <v>255</v>
      </c>
    </row>
    <row r="65" spans="1:10" x14ac:dyDescent="0.3">
      <c r="A65" s="552"/>
      <c r="B65" s="238" t="s">
        <v>227</v>
      </c>
      <c r="C65" s="290" t="s">
        <v>74</v>
      </c>
      <c r="D65" s="290"/>
      <c r="E65" s="290" t="s">
        <v>266</v>
      </c>
      <c r="F65" s="414" t="s">
        <v>259</v>
      </c>
    </row>
    <row r="66" spans="1:10" ht="15" thickBot="1" x14ac:dyDescent="0.35">
      <c r="A66" s="424" t="s">
        <v>202</v>
      </c>
      <c r="B66" s="231" t="s">
        <v>203</v>
      </c>
      <c r="C66" s="425" t="s">
        <v>53</v>
      </c>
      <c r="D66" s="425" t="s">
        <v>163</v>
      </c>
      <c r="E66" s="70" t="s">
        <v>266</v>
      </c>
      <c r="F66" s="419" t="s">
        <v>251</v>
      </c>
    </row>
    <row r="67" spans="1:10" x14ac:dyDescent="0.3">
      <c r="A67" s="426"/>
      <c r="B67" s="238"/>
      <c r="C67" s="290"/>
      <c r="D67" s="290"/>
      <c r="E67" s="290"/>
      <c r="F67" s="427"/>
    </row>
    <row r="69" spans="1:10" x14ac:dyDescent="0.3">
      <c r="A69" s="290"/>
      <c r="B69" s="183"/>
      <c r="C69" s="290"/>
      <c r="D69" s="290"/>
      <c r="F69" s="412"/>
    </row>
    <row r="70" spans="1:10" x14ac:dyDescent="0.3">
      <c r="A70" s="290"/>
      <c r="B70" s="183"/>
      <c r="C70" s="290"/>
      <c r="D70" s="290"/>
      <c r="F70" s="412"/>
    </row>
    <row r="71" spans="1:10" x14ac:dyDescent="0.3">
      <c r="A71" s="420"/>
      <c r="B71" s="290"/>
      <c r="F71" s="412"/>
    </row>
    <row r="72" spans="1:10" x14ac:dyDescent="0.3">
      <c r="A72"/>
      <c r="B72"/>
      <c r="C72"/>
      <c r="D72"/>
      <c r="F72" s="412"/>
    </row>
    <row r="73" spans="1:10" ht="15" thickBot="1" x14ac:dyDescent="0.35">
      <c r="A73" s="420"/>
      <c r="B73" s="181"/>
      <c r="C73" s="8"/>
      <c r="D73" s="99"/>
      <c r="F73" s="412"/>
    </row>
    <row r="74" spans="1:10" ht="16.2" thickBot="1" x14ac:dyDescent="0.35">
      <c r="A74" s="567" t="s">
        <v>279</v>
      </c>
      <c r="B74" s="568"/>
      <c r="C74" s="568"/>
      <c r="D74" s="568"/>
      <c r="E74" s="569"/>
      <c r="F74" s="262"/>
    </row>
    <row r="75" spans="1:10" ht="159.6" customHeight="1" x14ac:dyDescent="0.3">
      <c r="A75" s="564" t="s">
        <v>280</v>
      </c>
      <c r="B75" s="565"/>
      <c r="C75" s="565"/>
      <c r="D75" s="565"/>
      <c r="E75" s="566"/>
      <c r="F75" s="262"/>
    </row>
    <row r="76" spans="1:10" ht="43.8" thickBot="1" x14ac:dyDescent="0.35">
      <c r="A76" s="267" t="s">
        <v>12</v>
      </c>
      <c r="B76" s="268" t="s">
        <v>245</v>
      </c>
      <c r="C76" s="269" t="s">
        <v>281</v>
      </c>
      <c r="D76" s="269" t="s">
        <v>27</v>
      </c>
      <c r="E76" s="270" t="s">
        <v>282</v>
      </c>
      <c r="F76" s="271" t="s">
        <v>283</v>
      </c>
      <c r="G76" s="272" t="s">
        <v>284</v>
      </c>
      <c r="H76" s="113"/>
      <c r="I76" s="209"/>
      <c r="J76" s="209"/>
    </row>
    <row r="77" spans="1:10" x14ac:dyDescent="0.3">
      <c r="A77" s="413" t="s">
        <v>285</v>
      </c>
      <c r="B77" s="243" t="s">
        <v>286</v>
      </c>
      <c r="C77" s="330">
        <v>96.6</v>
      </c>
      <c r="D77" s="330">
        <v>100</v>
      </c>
      <c r="E77" s="428" t="s">
        <v>287</v>
      </c>
      <c r="F77" s="273">
        <v>1833</v>
      </c>
      <c r="G77" s="278" t="s">
        <v>288</v>
      </c>
      <c r="H77" s="162"/>
      <c r="I77" s="162"/>
    </row>
    <row r="78" spans="1:10" x14ac:dyDescent="0.3">
      <c r="A78" s="259" t="s">
        <v>89</v>
      </c>
      <c r="B78" s="244" t="s">
        <v>289</v>
      </c>
      <c r="C78" s="10" t="s">
        <v>290</v>
      </c>
      <c r="D78" s="10" t="s">
        <v>291</v>
      </c>
      <c r="E78" s="190" t="s">
        <v>292</v>
      </c>
      <c r="F78" s="161">
        <v>1232</v>
      </c>
      <c r="G78" s="190" t="s">
        <v>288</v>
      </c>
      <c r="H78" s="162"/>
      <c r="I78" s="162"/>
    </row>
    <row r="79" spans="1:10" x14ac:dyDescent="0.3">
      <c r="A79" s="197" t="s">
        <v>232</v>
      </c>
      <c r="B79" s="557" t="s">
        <v>293</v>
      </c>
      <c r="C79" s="459">
        <v>97.1</v>
      </c>
      <c r="D79" s="459">
        <v>99.4</v>
      </c>
      <c r="E79" s="558" t="s">
        <v>292</v>
      </c>
      <c r="F79" s="274">
        <v>1468</v>
      </c>
      <c r="G79" s="190" t="s">
        <v>288</v>
      </c>
      <c r="H79" s="162"/>
      <c r="I79" s="162"/>
    </row>
    <row r="80" spans="1:10" x14ac:dyDescent="0.3">
      <c r="A80" s="197" t="s">
        <v>294</v>
      </c>
      <c r="B80" s="557"/>
      <c r="C80" s="459"/>
      <c r="D80" s="459"/>
      <c r="E80" s="558"/>
      <c r="F80" s="274">
        <v>1468</v>
      </c>
      <c r="G80" s="279" t="s">
        <v>288</v>
      </c>
      <c r="H80" s="162"/>
      <c r="I80" s="162"/>
    </row>
    <row r="81" spans="1:9" x14ac:dyDescent="0.3">
      <c r="A81" s="549" t="s">
        <v>295</v>
      </c>
      <c r="B81" s="256" t="s">
        <v>296</v>
      </c>
      <c r="C81" s="10">
        <v>90.3</v>
      </c>
      <c r="D81" s="10">
        <v>99.3</v>
      </c>
      <c r="E81" s="190" t="s">
        <v>297</v>
      </c>
      <c r="F81" s="161">
        <v>1949</v>
      </c>
      <c r="G81" s="279" t="s">
        <v>298</v>
      </c>
      <c r="H81" s="162"/>
      <c r="I81" s="162"/>
    </row>
    <row r="82" spans="1:9" x14ac:dyDescent="0.3">
      <c r="A82" s="549"/>
      <c r="B82" s="245" t="s">
        <v>299</v>
      </c>
      <c r="C82" s="10">
        <v>94.6</v>
      </c>
      <c r="D82" s="10">
        <v>99.4</v>
      </c>
      <c r="E82" s="190" t="s">
        <v>300</v>
      </c>
      <c r="F82" s="275">
        <v>1688</v>
      </c>
      <c r="G82" s="282" t="s">
        <v>298</v>
      </c>
      <c r="H82" s="162"/>
      <c r="I82" s="162"/>
    </row>
    <row r="83" spans="1:9" x14ac:dyDescent="0.3">
      <c r="A83" s="196" t="s">
        <v>301</v>
      </c>
      <c r="B83" s="244" t="s">
        <v>302</v>
      </c>
      <c r="C83" s="10">
        <v>97.3</v>
      </c>
      <c r="D83" s="10">
        <v>100</v>
      </c>
      <c r="E83" s="190" t="s">
        <v>287</v>
      </c>
      <c r="F83" s="161">
        <v>1304</v>
      </c>
      <c r="G83" s="190" t="s">
        <v>288</v>
      </c>
      <c r="H83" s="162"/>
      <c r="I83" s="162"/>
    </row>
    <row r="84" spans="1:9" x14ac:dyDescent="0.3">
      <c r="A84" s="196" t="s">
        <v>301</v>
      </c>
      <c r="B84" s="238" t="s">
        <v>303</v>
      </c>
      <c r="C84" s="10">
        <v>97.3</v>
      </c>
      <c r="D84" s="10">
        <v>100</v>
      </c>
      <c r="E84" s="190" t="s">
        <v>287</v>
      </c>
      <c r="F84" s="430" t="s">
        <v>35</v>
      </c>
      <c r="G84" s="190"/>
      <c r="H84" s="162"/>
      <c r="I84" s="162"/>
    </row>
    <row r="85" spans="1:9" x14ac:dyDescent="0.3">
      <c r="A85" s="549" t="s">
        <v>304</v>
      </c>
      <c r="B85" s="245" t="s">
        <v>305</v>
      </c>
      <c r="C85" s="10" t="s">
        <v>306</v>
      </c>
      <c r="D85" s="10" t="s">
        <v>307</v>
      </c>
      <c r="E85" s="190" t="s">
        <v>308</v>
      </c>
      <c r="F85" s="161">
        <v>1736</v>
      </c>
      <c r="G85" s="190" t="s">
        <v>288</v>
      </c>
      <c r="H85" s="162"/>
      <c r="I85" s="162"/>
    </row>
    <row r="86" spans="1:9" x14ac:dyDescent="0.3">
      <c r="A86" s="549"/>
      <c r="B86" s="245" t="s">
        <v>305</v>
      </c>
      <c r="C86" s="10" t="s">
        <v>309</v>
      </c>
      <c r="D86" s="10" t="s">
        <v>310</v>
      </c>
      <c r="E86" s="190" t="s">
        <v>311</v>
      </c>
      <c r="F86" s="275">
        <v>1589</v>
      </c>
      <c r="G86" s="190" t="s">
        <v>298</v>
      </c>
      <c r="H86" s="162"/>
      <c r="I86" s="162"/>
    </row>
    <row r="87" spans="1:9" x14ac:dyDescent="0.3">
      <c r="A87" s="237" t="s">
        <v>312</v>
      </c>
      <c r="B87" s="245" t="s">
        <v>313</v>
      </c>
      <c r="C87" s="10">
        <v>96.24</v>
      </c>
      <c r="D87" s="10">
        <v>99.8</v>
      </c>
      <c r="E87" s="190" t="s">
        <v>297</v>
      </c>
      <c r="F87" s="275">
        <v>2480</v>
      </c>
      <c r="G87" s="190" t="s">
        <v>298</v>
      </c>
      <c r="H87" s="162"/>
      <c r="I87" s="162"/>
    </row>
    <row r="88" spans="1:9" x14ac:dyDescent="0.3">
      <c r="A88" s="237" t="s">
        <v>314</v>
      </c>
      <c r="B88" s="245" t="s">
        <v>315</v>
      </c>
      <c r="C88" s="10">
        <v>96.66</v>
      </c>
      <c r="D88" s="10">
        <v>98.96</v>
      </c>
      <c r="E88" s="190" t="s">
        <v>287</v>
      </c>
      <c r="F88" s="276" t="s">
        <v>35</v>
      </c>
      <c r="G88" s="282" t="s">
        <v>298</v>
      </c>
      <c r="H88" s="162"/>
      <c r="I88" s="162"/>
    </row>
    <row r="89" spans="1:9" x14ac:dyDescent="0.3">
      <c r="A89" s="237" t="s">
        <v>316</v>
      </c>
      <c r="B89" s="245" t="s">
        <v>317</v>
      </c>
      <c r="C89" s="10">
        <v>94.7</v>
      </c>
      <c r="D89" s="10">
        <v>99.1</v>
      </c>
      <c r="E89" s="190" t="s">
        <v>287</v>
      </c>
      <c r="F89" s="275">
        <v>1761</v>
      </c>
      <c r="G89" s="282" t="s">
        <v>298</v>
      </c>
      <c r="H89" s="162"/>
      <c r="I89" s="162"/>
    </row>
    <row r="90" spans="1:9" x14ac:dyDescent="0.3">
      <c r="A90" s="549" t="s">
        <v>318</v>
      </c>
      <c r="B90" s="245" t="s">
        <v>319</v>
      </c>
      <c r="C90" s="10" t="s">
        <v>320</v>
      </c>
      <c r="D90" s="35" t="s">
        <v>321</v>
      </c>
      <c r="E90" s="190" t="s">
        <v>322</v>
      </c>
      <c r="F90" s="281">
        <v>2270</v>
      </c>
      <c r="G90" s="282" t="s">
        <v>298</v>
      </c>
      <c r="H90" s="162"/>
      <c r="I90" s="162"/>
    </row>
    <row r="91" spans="1:9" x14ac:dyDescent="0.3">
      <c r="A91" s="549"/>
      <c r="B91" s="245" t="s">
        <v>323</v>
      </c>
      <c r="C91" s="10">
        <v>94.5</v>
      </c>
      <c r="D91" s="35">
        <v>100</v>
      </c>
      <c r="E91" s="190" t="s">
        <v>300</v>
      </c>
      <c r="F91" s="275">
        <v>2076</v>
      </c>
      <c r="G91" s="282" t="s">
        <v>298</v>
      </c>
      <c r="H91" s="162"/>
      <c r="I91" s="162"/>
    </row>
    <row r="92" spans="1:9" x14ac:dyDescent="0.3">
      <c r="A92" s="237" t="s">
        <v>324</v>
      </c>
      <c r="B92" s="245" t="s">
        <v>325</v>
      </c>
      <c r="C92" s="10">
        <v>95.7</v>
      </c>
      <c r="D92" s="35">
        <v>99.2</v>
      </c>
      <c r="E92" s="190" t="s">
        <v>287</v>
      </c>
      <c r="F92" s="275">
        <v>2454</v>
      </c>
      <c r="G92" s="282" t="s">
        <v>298</v>
      </c>
      <c r="H92" s="162"/>
      <c r="I92" s="162"/>
    </row>
    <row r="93" spans="1:9" x14ac:dyDescent="0.3">
      <c r="A93" s="196" t="s">
        <v>185</v>
      </c>
      <c r="B93" s="245" t="s">
        <v>326</v>
      </c>
      <c r="C93" s="10">
        <v>92.4</v>
      </c>
      <c r="D93" s="10">
        <v>99.1</v>
      </c>
      <c r="E93" s="190" t="s">
        <v>287</v>
      </c>
      <c r="F93" s="276" t="s">
        <v>35</v>
      </c>
      <c r="G93" s="282" t="s">
        <v>298</v>
      </c>
      <c r="H93" s="162"/>
      <c r="I93" s="162"/>
    </row>
    <row r="94" spans="1:9" x14ac:dyDescent="0.3">
      <c r="A94" s="196" t="s">
        <v>327</v>
      </c>
      <c r="B94" s="245" t="s">
        <v>328</v>
      </c>
      <c r="C94" s="10">
        <v>91.67</v>
      </c>
      <c r="D94" s="10">
        <v>99.59</v>
      </c>
      <c r="E94" s="190" t="s">
        <v>287</v>
      </c>
      <c r="F94" s="275">
        <v>2315</v>
      </c>
      <c r="G94" s="282" t="s">
        <v>298</v>
      </c>
      <c r="H94" s="162"/>
      <c r="I94" s="162"/>
    </row>
    <row r="95" spans="1:9" x14ac:dyDescent="0.3">
      <c r="A95" s="259" t="s">
        <v>329</v>
      </c>
      <c r="B95" s="245" t="s">
        <v>330</v>
      </c>
      <c r="C95" s="10">
        <v>96.5</v>
      </c>
      <c r="D95" s="10">
        <v>99.7</v>
      </c>
      <c r="E95" s="190" t="s">
        <v>331</v>
      </c>
      <c r="F95" s="161">
        <v>1310</v>
      </c>
      <c r="G95" s="282" t="s">
        <v>298</v>
      </c>
      <c r="H95" s="162"/>
      <c r="I95" s="162"/>
    </row>
    <row r="96" spans="1:9" x14ac:dyDescent="0.3">
      <c r="A96" s="229" t="s">
        <v>332</v>
      </c>
      <c r="B96" s="246" t="s">
        <v>333</v>
      </c>
      <c r="C96" s="10" t="s">
        <v>334</v>
      </c>
      <c r="D96" s="10" t="s">
        <v>335</v>
      </c>
      <c r="E96" s="230" t="s">
        <v>336</v>
      </c>
      <c r="F96" s="161">
        <v>1870</v>
      </c>
      <c r="G96" s="282" t="s">
        <v>288</v>
      </c>
      <c r="H96" s="162"/>
      <c r="I96" s="162"/>
    </row>
    <row r="97" spans="1:9" x14ac:dyDescent="0.3">
      <c r="A97" s="229" t="s">
        <v>337</v>
      </c>
      <c r="B97" s="246" t="s">
        <v>338</v>
      </c>
      <c r="C97" s="10">
        <v>92</v>
      </c>
      <c r="D97" s="10">
        <v>99.3</v>
      </c>
      <c r="E97" s="230" t="s">
        <v>300</v>
      </c>
      <c r="F97" s="161">
        <v>1331</v>
      </c>
      <c r="G97" s="282" t="s">
        <v>288</v>
      </c>
      <c r="H97" s="162"/>
      <c r="I97" s="162"/>
    </row>
    <row r="98" spans="1:9" x14ac:dyDescent="0.3">
      <c r="A98" s="229" t="s">
        <v>339</v>
      </c>
      <c r="B98" s="246" t="s">
        <v>340</v>
      </c>
      <c r="C98" s="10">
        <v>95.83</v>
      </c>
      <c r="D98" s="10">
        <v>99.31</v>
      </c>
      <c r="E98" s="230" t="s">
        <v>300</v>
      </c>
      <c r="F98" s="161">
        <v>2623</v>
      </c>
      <c r="G98" s="282" t="s">
        <v>298</v>
      </c>
      <c r="H98" s="162"/>
      <c r="I98" s="162"/>
    </row>
    <row r="99" spans="1:9" x14ac:dyDescent="0.3">
      <c r="A99" s="229" t="s">
        <v>341</v>
      </c>
      <c r="B99" s="246" t="s">
        <v>342</v>
      </c>
      <c r="C99" s="10">
        <v>95</v>
      </c>
      <c r="D99" s="10">
        <v>99.6</v>
      </c>
      <c r="E99" s="230" t="s">
        <v>300</v>
      </c>
      <c r="F99" s="161">
        <v>2503</v>
      </c>
      <c r="G99" s="282" t="s">
        <v>298</v>
      </c>
      <c r="H99" s="162"/>
      <c r="I99" s="162"/>
    </row>
    <row r="100" spans="1:9" x14ac:dyDescent="0.3">
      <c r="A100" s="229" t="s">
        <v>341</v>
      </c>
      <c r="B100" s="246" t="s">
        <v>343</v>
      </c>
      <c r="C100" s="10">
        <v>97.46</v>
      </c>
      <c r="D100" s="10">
        <v>99.28</v>
      </c>
      <c r="E100" s="230" t="s">
        <v>287</v>
      </c>
      <c r="F100" s="161">
        <v>2380</v>
      </c>
      <c r="G100" s="282" t="s">
        <v>298</v>
      </c>
      <c r="H100" s="162"/>
      <c r="I100" s="162"/>
    </row>
    <row r="101" spans="1:9" x14ac:dyDescent="0.3">
      <c r="A101" s="197" t="s">
        <v>344</v>
      </c>
      <c r="B101" s="244" t="s">
        <v>345</v>
      </c>
      <c r="C101" s="10">
        <v>96</v>
      </c>
      <c r="D101" s="10">
        <v>100</v>
      </c>
      <c r="E101" s="190" t="s">
        <v>287</v>
      </c>
      <c r="F101" s="161">
        <v>1223</v>
      </c>
      <c r="G101" s="282" t="s">
        <v>288</v>
      </c>
      <c r="H101" s="162"/>
      <c r="I101" s="162"/>
    </row>
    <row r="102" spans="1:9" x14ac:dyDescent="0.3">
      <c r="A102" s="197" t="s">
        <v>346</v>
      </c>
      <c r="B102" s="238" t="s">
        <v>347</v>
      </c>
      <c r="C102" s="10">
        <v>96.49</v>
      </c>
      <c r="D102" s="10">
        <v>99.28</v>
      </c>
      <c r="E102" s="190" t="s">
        <v>287</v>
      </c>
      <c r="F102" s="161">
        <v>2067</v>
      </c>
      <c r="G102" s="282" t="s">
        <v>288</v>
      </c>
      <c r="H102" s="162"/>
      <c r="I102" s="162"/>
    </row>
    <row r="103" spans="1:9" x14ac:dyDescent="0.3">
      <c r="A103" s="197" t="s">
        <v>348</v>
      </c>
      <c r="B103" s="244" t="s">
        <v>349</v>
      </c>
      <c r="C103" s="247">
        <v>92.9</v>
      </c>
      <c r="D103" s="247">
        <v>99.6</v>
      </c>
      <c r="E103" s="190" t="s">
        <v>287</v>
      </c>
      <c r="F103" s="161">
        <v>2013</v>
      </c>
      <c r="G103" s="282" t="s">
        <v>288</v>
      </c>
      <c r="H103" s="162"/>
      <c r="I103" s="162"/>
    </row>
    <row r="104" spans="1:9" x14ac:dyDescent="0.3">
      <c r="A104" s="197" t="s">
        <v>350</v>
      </c>
      <c r="B104" s="244" t="s">
        <v>351</v>
      </c>
      <c r="C104" s="247" t="s">
        <v>352</v>
      </c>
      <c r="D104" s="247" t="s">
        <v>353</v>
      </c>
      <c r="E104" s="190" t="s">
        <v>354</v>
      </c>
      <c r="F104" s="161">
        <v>2283</v>
      </c>
      <c r="G104" s="282" t="s">
        <v>298</v>
      </c>
      <c r="H104" s="162"/>
      <c r="I104" s="162"/>
    </row>
    <row r="105" spans="1:9" x14ac:dyDescent="0.3">
      <c r="A105" s="197" t="s">
        <v>355</v>
      </c>
      <c r="B105" s="244" t="s">
        <v>356</v>
      </c>
      <c r="C105" s="247" t="s">
        <v>357</v>
      </c>
      <c r="D105" s="247" t="s">
        <v>358</v>
      </c>
      <c r="E105" s="190" t="s">
        <v>287</v>
      </c>
      <c r="F105" s="161">
        <v>1173</v>
      </c>
      <c r="G105" s="282" t="s">
        <v>288</v>
      </c>
      <c r="H105" s="162"/>
      <c r="I105" s="162"/>
    </row>
    <row r="106" spans="1:9" x14ac:dyDescent="0.3">
      <c r="A106" s="197" t="s">
        <v>359</v>
      </c>
      <c r="B106" s="246" t="s">
        <v>360</v>
      </c>
      <c r="C106" s="247">
        <v>95.6</v>
      </c>
      <c r="D106" s="247">
        <v>99</v>
      </c>
      <c r="E106" s="190" t="s">
        <v>300</v>
      </c>
      <c r="F106" s="276" t="s">
        <v>35</v>
      </c>
      <c r="G106" s="282" t="s">
        <v>298</v>
      </c>
      <c r="H106" s="162"/>
      <c r="I106" s="162"/>
    </row>
    <row r="107" spans="1:9" x14ac:dyDescent="0.3">
      <c r="A107" s="197" t="s">
        <v>361</v>
      </c>
      <c r="B107" s="246" t="s">
        <v>362</v>
      </c>
      <c r="C107" s="247" t="s">
        <v>363</v>
      </c>
      <c r="D107" s="247" t="s">
        <v>364</v>
      </c>
      <c r="E107" s="190" t="s">
        <v>365</v>
      </c>
      <c r="F107" s="275">
        <v>1691</v>
      </c>
      <c r="G107" s="282" t="s">
        <v>288</v>
      </c>
      <c r="H107" s="162"/>
      <c r="I107" s="162"/>
    </row>
    <row r="108" spans="1:9" x14ac:dyDescent="0.3">
      <c r="A108" s="197" t="s">
        <v>366</v>
      </c>
      <c r="B108" s="246" t="s">
        <v>367</v>
      </c>
      <c r="C108" s="247">
        <v>91.53</v>
      </c>
      <c r="D108" s="247">
        <v>100</v>
      </c>
      <c r="E108" s="190" t="s">
        <v>287</v>
      </c>
      <c r="F108" s="275">
        <v>1674</v>
      </c>
      <c r="G108" s="282" t="s">
        <v>298</v>
      </c>
      <c r="H108" s="162"/>
      <c r="I108" s="162"/>
    </row>
    <row r="109" spans="1:9" x14ac:dyDescent="0.3">
      <c r="A109" s="197" t="s">
        <v>368</v>
      </c>
      <c r="B109" s="246" t="s">
        <v>369</v>
      </c>
      <c r="C109" s="247" t="s">
        <v>370</v>
      </c>
      <c r="D109" s="247" t="s">
        <v>321</v>
      </c>
      <c r="E109" s="190" t="s">
        <v>322</v>
      </c>
      <c r="F109" s="161">
        <v>1387</v>
      </c>
      <c r="G109" s="282" t="s">
        <v>298</v>
      </c>
      <c r="H109" s="162"/>
      <c r="I109" s="162"/>
    </row>
    <row r="110" spans="1:9" x14ac:dyDescent="0.3">
      <c r="A110" s="229" t="s">
        <v>111</v>
      </c>
      <c r="B110" s="244" t="s">
        <v>371</v>
      </c>
      <c r="C110" s="10">
        <v>91.2</v>
      </c>
      <c r="D110" s="10">
        <v>99.4</v>
      </c>
      <c r="E110" s="232" t="s">
        <v>287</v>
      </c>
      <c r="F110" s="161">
        <v>133</v>
      </c>
      <c r="G110" s="282" t="s">
        <v>298</v>
      </c>
      <c r="H110" s="162"/>
      <c r="I110" s="162"/>
    </row>
    <row r="111" spans="1:9" x14ac:dyDescent="0.3">
      <c r="A111" s="229" t="s">
        <v>111</v>
      </c>
      <c r="B111" s="238" t="s">
        <v>372</v>
      </c>
      <c r="C111" s="10">
        <v>96.9</v>
      </c>
      <c r="D111" s="10">
        <v>100</v>
      </c>
      <c r="E111" s="232" t="s">
        <v>300</v>
      </c>
      <c r="F111" s="161">
        <v>2648</v>
      </c>
      <c r="G111" s="282" t="s">
        <v>298</v>
      </c>
      <c r="H111" s="162"/>
      <c r="I111" s="162"/>
    </row>
    <row r="112" spans="1:9" x14ac:dyDescent="0.3">
      <c r="A112" s="229" t="s">
        <v>82</v>
      </c>
      <c r="B112" s="246" t="s">
        <v>373</v>
      </c>
      <c r="C112" s="10">
        <v>93</v>
      </c>
      <c r="D112" s="10">
        <v>100</v>
      </c>
      <c r="E112" s="232" t="s">
        <v>287</v>
      </c>
      <c r="F112" s="276" t="s">
        <v>35</v>
      </c>
      <c r="G112" s="282" t="s">
        <v>298</v>
      </c>
      <c r="H112" s="162"/>
      <c r="I112" s="162"/>
    </row>
    <row r="113" spans="1:9" x14ac:dyDescent="0.3">
      <c r="A113" s="563" t="s">
        <v>374</v>
      </c>
      <c r="B113" s="246" t="s">
        <v>375</v>
      </c>
      <c r="C113" s="10">
        <v>93.2</v>
      </c>
      <c r="D113" s="10">
        <v>100</v>
      </c>
      <c r="E113" s="232" t="s">
        <v>287</v>
      </c>
      <c r="F113" s="551">
        <v>1375</v>
      </c>
      <c r="G113" s="550" t="s">
        <v>298</v>
      </c>
      <c r="H113" s="162"/>
      <c r="I113" s="162"/>
    </row>
    <row r="114" spans="1:9" x14ac:dyDescent="0.3">
      <c r="A114" s="563"/>
      <c r="B114" s="246" t="s">
        <v>376</v>
      </c>
      <c r="C114" s="10">
        <v>96.4</v>
      </c>
      <c r="D114" s="10">
        <v>99.2</v>
      </c>
      <c r="E114" s="232" t="s">
        <v>287</v>
      </c>
      <c r="F114" s="551"/>
      <c r="G114" s="550"/>
      <c r="H114" s="162"/>
      <c r="I114" s="162"/>
    </row>
    <row r="115" spans="1:9" x14ac:dyDescent="0.3">
      <c r="A115" s="197" t="s">
        <v>377</v>
      </c>
      <c r="B115" s="248" t="s">
        <v>378</v>
      </c>
      <c r="C115" s="10" t="s">
        <v>379</v>
      </c>
      <c r="D115" s="10" t="s">
        <v>380</v>
      </c>
      <c r="E115" s="190" t="s">
        <v>322</v>
      </c>
      <c r="F115" s="161">
        <v>1960</v>
      </c>
      <c r="G115" s="282" t="s">
        <v>381</v>
      </c>
      <c r="H115" s="162"/>
      <c r="I115" s="162"/>
    </row>
    <row r="116" spans="1:9" x14ac:dyDescent="0.3">
      <c r="A116" s="229" t="s">
        <v>382</v>
      </c>
      <c r="B116" s="246" t="s">
        <v>383</v>
      </c>
      <c r="C116" s="10">
        <v>96.4</v>
      </c>
      <c r="D116" s="10">
        <v>99.2</v>
      </c>
      <c r="E116" s="232" t="s">
        <v>287</v>
      </c>
      <c r="F116" s="161">
        <v>1792</v>
      </c>
      <c r="G116" s="282" t="s">
        <v>298</v>
      </c>
      <c r="H116" s="162"/>
      <c r="I116" s="162"/>
    </row>
    <row r="117" spans="1:9" x14ac:dyDescent="0.3">
      <c r="A117" s="229" t="s">
        <v>384</v>
      </c>
      <c r="B117" s="246" t="s">
        <v>385</v>
      </c>
      <c r="C117" s="10">
        <v>92.3</v>
      </c>
      <c r="D117" s="10">
        <v>99.6</v>
      </c>
      <c r="E117" s="232" t="s">
        <v>300</v>
      </c>
      <c r="F117" s="161">
        <v>2273</v>
      </c>
      <c r="G117" s="282" t="s">
        <v>288</v>
      </c>
      <c r="H117" s="162"/>
      <c r="I117" s="162"/>
    </row>
    <row r="118" spans="1:9" x14ac:dyDescent="0.3">
      <c r="A118" s="229" t="s">
        <v>386</v>
      </c>
      <c r="B118" s="244" t="s">
        <v>387</v>
      </c>
      <c r="C118" s="10">
        <v>95</v>
      </c>
      <c r="D118" s="10">
        <v>99.1</v>
      </c>
      <c r="E118" s="232" t="s">
        <v>336</v>
      </c>
      <c r="F118" s="161">
        <v>1250</v>
      </c>
      <c r="G118" s="282" t="s">
        <v>298</v>
      </c>
      <c r="H118" s="162"/>
      <c r="I118" s="162"/>
    </row>
    <row r="119" spans="1:9" x14ac:dyDescent="0.3">
      <c r="A119" s="229" t="s">
        <v>388</v>
      </c>
      <c r="B119" s="246" t="s">
        <v>389</v>
      </c>
      <c r="C119" s="10">
        <v>94.89</v>
      </c>
      <c r="D119" s="10">
        <v>99.25</v>
      </c>
      <c r="E119" s="232" t="s">
        <v>300</v>
      </c>
      <c r="F119" s="276" t="s">
        <v>35</v>
      </c>
      <c r="G119" s="282" t="s">
        <v>298</v>
      </c>
      <c r="H119" s="162"/>
      <c r="I119" s="162"/>
    </row>
    <row r="120" spans="1:9" x14ac:dyDescent="0.3">
      <c r="A120" s="197" t="s">
        <v>390</v>
      </c>
      <c r="B120" s="248" t="s">
        <v>391</v>
      </c>
      <c r="C120" s="10">
        <v>96.4</v>
      </c>
      <c r="D120" s="10">
        <v>99.2</v>
      </c>
      <c r="E120" s="190" t="s">
        <v>300</v>
      </c>
      <c r="F120" s="161">
        <v>1580</v>
      </c>
      <c r="G120" s="282" t="s">
        <v>298</v>
      </c>
      <c r="H120" s="162"/>
      <c r="I120" s="162"/>
    </row>
    <row r="121" spans="1:9" x14ac:dyDescent="0.3">
      <c r="A121" s="197" t="s">
        <v>392</v>
      </c>
      <c r="B121" s="248" t="s">
        <v>393</v>
      </c>
      <c r="C121" s="10" t="s">
        <v>394</v>
      </c>
      <c r="D121" s="10" t="s">
        <v>395</v>
      </c>
      <c r="E121" s="190" t="s">
        <v>396</v>
      </c>
      <c r="F121" s="161">
        <v>2642</v>
      </c>
      <c r="G121" s="282" t="s">
        <v>288</v>
      </c>
      <c r="H121" s="162"/>
      <c r="I121" s="162"/>
    </row>
    <row r="122" spans="1:9" x14ac:dyDescent="0.3">
      <c r="A122" s="237" t="s">
        <v>397</v>
      </c>
      <c r="B122" s="248" t="s">
        <v>398</v>
      </c>
      <c r="C122" s="10">
        <v>95.03</v>
      </c>
      <c r="D122" s="10">
        <v>99.02</v>
      </c>
      <c r="E122" s="190" t="s">
        <v>308</v>
      </c>
      <c r="F122" s="161">
        <v>2012</v>
      </c>
      <c r="G122" s="282" t="s">
        <v>288</v>
      </c>
      <c r="H122" s="162"/>
      <c r="I122" s="162"/>
    </row>
    <row r="123" spans="1:9" x14ac:dyDescent="0.3">
      <c r="A123" s="237" t="s">
        <v>399</v>
      </c>
      <c r="B123" s="248" t="s">
        <v>400</v>
      </c>
      <c r="C123" s="10">
        <v>97.1</v>
      </c>
      <c r="D123" s="10">
        <v>99</v>
      </c>
      <c r="E123" s="190" t="s">
        <v>300</v>
      </c>
      <c r="F123" s="161">
        <v>2183</v>
      </c>
      <c r="G123" s="282" t="s">
        <v>288</v>
      </c>
      <c r="H123" s="162"/>
      <c r="I123" s="162"/>
    </row>
    <row r="124" spans="1:9" x14ac:dyDescent="0.3">
      <c r="A124" s="237" t="s">
        <v>401</v>
      </c>
      <c r="B124" s="248" t="s">
        <v>402</v>
      </c>
      <c r="C124" s="10">
        <v>93.04</v>
      </c>
      <c r="D124" s="10">
        <v>100</v>
      </c>
      <c r="E124" s="190" t="s">
        <v>300</v>
      </c>
      <c r="F124" s="161">
        <v>1197</v>
      </c>
      <c r="G124" s="282" t="s">
        <v>288</v>
      </c>
      <c r="H124" s="162"/>
      <c r="I124" s="162"/>
    </row>
    <row r="125" spans="1:9" x14ac:dyDescent="0.3">
      <c r="A125" s="197" t="s">
        <v>403</v>
      </c>
      <c r="B125" s="248" t="s">
        <v>404</v>
      </c>
      <c r="C125" s="10">
        <v>90.2</v>
      </c>
      <c r="D125" s="10">
        <v>100</v>
      </c>
      <c r="E125" s="190" t="s">
        <v>287</v>
      </c>
      <c r="F125" s="161">
        <v>1144</v>
      </c>
      <c r="G125" s="282" t="s">
        <v>288</v>
      </c>
      <c r="H125" s="162"/>
      <c r="I125" s="162"/>
    </row>
    <row r="126" spans="1:9" x14ac:dyDescent="0.3">
      <c r="A126" s="197" t="s">
        <v>405</v>
      </c>
      <c r="B126" s="248" t="s">
        <v>406</v>
      </c>
      <c r="C126" s="10">
        <v>96.83</v>
      </c>
      <c r="D126" s="10">
        <v>99.39</v>
      </c>
      <c r="E126" s="190" t="s">
        <v>287</v>
      </c>
      <c r="F126" s="161">
        <v>1747</v>
      </c>
      <c r="G126" s="282" t="s">
        <v>288</v>
      </c>
      <c r="H126" s="162"/>
      <c r="I126" s="162"/>
    </row>
    <row r="127" spans="1:9" x14ac:dyDescent="0.3">
      <c r="A127" s="549" t="s">
        <v>407</v>
      </c>
      <c r="B127" s="248" t="s">
        <v>408</v>
      </c>
      <c r="C127" s="10">
        <v>95.2</v>
      </c>
      <c r="D127" s="10">
        <v>99.7</v>
      </c>
      <c r="E127" s="190" t="s">
        <v>287</v>
      </c>
      <c r="F127" s="275">
        <v>2504</v>
      </c>
      <c r="G127" s="282" t="s">
        <v>298</v>
      </c>
      <c r="H127" s="162"/>
      <c r="I127" s="162"/>
    </row>
    <row r="128" spans="1:9" x14ac:dyDescent="0.3">
      <c r="A128" s="549"/>
      <c r="B128" s="248" t="s">
        <v>408</v>
      </c>
      <c r="C128" s="10">
        <v>94.7</v>
      </c>
      <c r="D128" s="10">
        <v>99.7</v>
      </c>
      <c r="E128" s="190" t="s">
        <v>409</v>
      </c>
      <c r="F128" s="275">
        <v>2509</v>
      </c>
      <c r="G128" s="282" t="s">
        <v>298</v>
      </c>
      <c r="H128" s="162"/>
      <c r="I128" s="162"/>
    </row>
    <row r="129" spans="1:9" x14ac:dyDescent="0.3">
      <c r="A129" s="549"/>
      <c r="B129" s="248" t="s">
        <v>408</v>
      </c>
      <c r="C129" s="10">
        <v>92.4</v>
      </c>
      <c r="D129" s="10">
        <v>99.7</v>
      </c>
      <c r="E129" s="190" t="s">
        <v>297</v>
      </c>
      <c r="F129" s="275">
        <v>1216</v>
      </c>
      <c r="G129" s="282" t="s">
        <v>288</v>
      </c>
      <c r="H129" s="162"/>
      <c r="I129" s="162"/>
    </row>
    <row r="130" spans="1:9" x14ac:dyDescent="0.3">
      <c r="A130" s="197" t="s">
        <v>410</v>
      </c>
      <c r="B130" s="245" t="s">
        <v>411</v>
      </c>
      <c r="C130" s="10">
        <v>96.18</v>
      </c>
      <c r="D130" s="247">
        <v>99.72</v>
      </c>
      <c r="E130" s="191" t="s">
        <v>308</v>
      </c>
      <c r="F130" s="161">
        <v>1214</v>
      </c>
      <c r="G130" s="282" t="s">
        <v>298</v>
      </c>
      <c r="H130" s="162"/>
      <c r="I130" s="162"/>
    </row>
    <row r="131" spans="1:9" x14ac:dyDescent="0.3">
      <c r="A131" s="559" t="s">
        <v>412</v>
      </c>
      <c r="B131" t="s">
        <v>413</v>
      </c>
      <c r="C131" s="10">
        <v>90.4</v>
      </c>
      <c r="D131" s="247">
        <v>99.5</v>
      </c>
      <c r="E131" s="191" t="s">
        <v>287</v>
      </c>
      <c r="F131" s="161">
        <v>1257</v>
      </c>
      <c r="G131" s="282" t="s">
        <v>288</v>
      </c>
      <c r="H131" s="162"/>
      <c r="I131" s="162"/>
    </row>
    <row r="132" spans="1:9" x14ac:dyDescent="0.3">
      <c r="A132" s="559"/>
      <c r="B132" t="s">
        <v>296</v>
      </c>
      <c r="C132" s="10">
        <v>90.1</v>
      </c>
      <c r="D132" s="247">
        <v>99.3</v>
      </c>
      <c r="E132" s="191" t="s">
        <v>297</v>
      </c>
      <c r="F132" s="161">
        <v>1947</v>
      </c>
      <c r="G132" s="282" t="s">
        <v>298</v>
      </c>
      <c r="H132" s="162"/>
      <c r="I132" s="162"/>
    </row>
    <row r="133" spans="1:9" x14ac:dyDescent="0.3">
      <c r="A133" s="559"/>
      <c r="B133" s="245" t="s">
        <v>414</v>
      </c>
      <c r="C133" s="10">
        <v>93.4</v>
      </c>
      <c r="D133" s="247">
        <v>100</v>
      </c>
      <c r="E133" s="191" t="s">
        <v>300</v>
      </c>
      <c r="F133" s="161">
        <v>1946</v>
      </c>
      <c r="G133" s="282" t="s">
        <v>298</v>
      </c>
      <c r="H133" s="162"/>
      <c r="I133" s="162"/>
    </row>
    <row r="134" spans="1:9" x14ac:dyDescent="0.3">
      <c r="A134" s="559"/>
      <c r="B134" s="245" t="s">
        <v>415</v>
      </c>
      <c r="C134" s="10" t="s">
        <v>416</v>
      </c>
      <c r="D134" s="247" t="s">
        <v>417</v>
      </c>
      <c r="E134" s="191" t="s">
        <v>418</v>
      </c>
      <c r="F134" s="161">
        <v>2384</v>
      </c>
      <c r="G134" s="282" t="s">
        <v>298</v>
      </c>
      <c r="H134" s="162"/>
      <c r="I134" s="162"/>
    </row>
    <row r="135" spans="1:9" x14ac:dyDescent="0.3">
      <c r="A135" s="197" t="s">
        <v>419</v>
      </c>
      <c r="B135" s="245" t="s">
        <v>420</v>
      </c>
      <c r="C135" s="10">
        <v>95</v>
      </c>
      <c r="D135" s="247" t="s">
        <v>421</v>
      </c>
      <c r="E135" s="191" t="s">
        <v>287</v>
      </c>
      <c r="F135" s="161">
        <v>1868</v>
      </c>
      <c r="G135" s="282" t="s">
        <v>298</v>
      </c>
      <c r="H135" s="162"/>
      <c r="I135" s="162"/>
    </row>
    <row r="136" spans="1:9" x14ac:dyDescent="0.3">
      <c r="A136" s="197" t="s">
        <v>59</v>
      </c>
      <c r="B136" s="245" t="s">
        <v>422</v>
      </c>
      <c r="C136" s="10">
        <v>91.4</v>
      </c>
      <c r="D136" s="247">
        <v>100</v>
      </c>
      <c r="E136" s="191" t="s">
        <v>308</v>
      </c>
      <c r="F136" s="161">
        <v>1610</v>
      </c>
      <c r="G136" s="282" t="s">
        <v>288</v>
      </c>
      <c r="H136" s="162"/>
      <c r="I136" s="162"/>
    </row>
    <row r="137" spans="1:9" x14ac:dyDescent="0.3">
      <c r="A137" s="197" t="s">
        <v>423</v>
      </c>
      <c r="B137" s="245" t="s">
        <v>424</v>
      </c>
      <c r="C137" s="10" t="s">
        <v>425</v>
      </c>
      <c r="D137" s="247" t="s">
        <v>426</v>
      </c>
      <c r="E137" s="191" t="s">
        <v>418</v>
      </c>
      <c r="F137" s="161">
        <v>2153</v>
      </c>
      <c r="G137" s="282" t="s">
        <v>298</v>
      </c>
      <c r="H137" s="162"/>
      <c r="I137" s="162"/>
    </row>
    <row r="138" spans="1:9" x14ac:dyDescent="0.3">
      <c r="A138" s="549" t="s">
        <v>427</v>
      </c>
      <c r="B138" s="245" t="s">
        <v>428</v>
      </c>
      <c r="C138" s="10">
        <v>96.6</v>
      </c>
      <c r="D138" s="247">
        <v>100</v>
      </c>
      <c r="E138" s="191" t="s">
        <v>300</v>
      </c>
      <c r="F138" s="161">
        <v>2085</v>
      </c>
      <c r="G138" s="282" t="s">
        <v>298</v>
      </c>
      <c r="H138" s="162"/>
      <c r="I138" s="162"/>
    </row>
    <row r="139" spans="1:9" x14ac:dyDescent="0.3">
      <c r="A139" s="549"/>
      <c r="B139" s="245" t="s">
        <v>429</v>
      </c>
      <c r="C139" s="10">
        <v>96.6</v>
      </c>
      <c r="D139" s="247">
        <v>100</v>
      </c>
      <c r="E139" s="191" t="s">
        <v>300</v>
      </c>
      <c r="F139" s="276" t="s">
        <v>35</v>
      </c>
      <c r="G139" s="282" t="s">
        <v>298</v>
      </c>
      <c r="H139" s="162"/>
      <c r="I139" s="162"/>
    </row>
    <row r="140" spans="1:9" x14ac:dyDescent="0.3">
      <c r="A140" s="237" t="s">
        <v>430</v>
      </c>
      <c r="B140" s="245" t="s">
        <v>431</v>
      </c>
      <c r="C140" s="10">
        <v>100</v>
      </c>
      <c r="D140" s="247">
        <v>99.7</v>
      </c>
      <c r="E140" s="191" t="s">
        <v>409</v>
      </c>
      <c r="F140" s="275">
        <v>2224</v>
      </c>
      <c r="G140" s="282" t="s">
        <v>298</v>
      </c>
      <c r="H140" s="162"/>
      <c r="I140" s="162"/>
    </row>
    <row r="141" spans="1:9" x14ac:dyDescent="0.3">
      <c r="A141" s="549" t="s">
        <v>432</v>
      </c>
      <c r="B141" s="245" t="s">
        <v>433</v>
      </c>
      <c r="C141" s="10">
        <v>96.17</v>
      </c>
      <c r="D141" s="247">
        <v>100</v>
      </c>
      <c r="E141" s="191" t="s">
        <v>308</v>
      </c>
      <c r="F141" s="161">
        <v>1220</v>
      </c>
      <c r="G141" s="282" t="s">
        <v>298</v>
      </c>
      <c r="H141" s="162"/>
      <c r="I141" s="162"/>
    </row>
    <row r="142" spans="1:9" x14ac:dyDescent="0.3">
      <c r="A142" s="549"/>
      <c r="B142" s="245" t="s">
        <v>434</v>
      </c>
      <c r="C142" s="10" t="s">
        <v>435</v>
      </c>
      <c r="D142" s="247">
        <v>99.58</v>
      </c>
      <c r="E142" s="191" t="s">
        <v>297</v>
      </c>
      <c r="F142" s="161">
        <v>1796</v>
      </c>
      <c r="G142" s="282" t="s">
        <v>298</v>
      </c>
      <c r="H142" s="162"/>
      <c r="I142" s="162"/>
    </row>
    <row r="143" spans="1:9" x14ac:dyDescent="0.3">
      <c r="A143" s="549"/>
      <c r="B143" s="245" t="s">
        <v>436</v>
      </c>
      <c r="C143" s="10">
        <v>95.4</v>
      </c>
      <c r="D143" s="247">
        <v>100</v>
      </c>
      <c r="E143" s="191" t="s">
        <v>300</v>
      </c>
      <c r="F143" s="161">
        <v>2018</v>
      </c>
      <c r="G143" s="282" t="s">
        <v>298</v>
      </c>
      <c r="H143" s="162"/>
      <c r="I143" s="162"/>
    </row>
    <row r="144" spans="1:9" x14ac:dyDescent="0.3">
      <c r="A144" s="237" t="s">
        <v>437</v>
      </c>
      <c r="B144" s="245" t="s">
        <v>420</v>
      </c>
      <c r="C144" s="10" t="s">
        <v>438</v>
      </c>
      <c r="D144" s="247" t="s">
        <v>439</v>
      </c>
      <c r="E144" s="191" t="s">
        <v>440</v>
      </c>
      <c r="F144" s="275">
        <v>1952</v>
      </c>
      <c r="G144" s="282" t="s">
        <v>298</v>
      </c>
      <c r="H144" s="162"/>
      <c r="I144" s="162"/>
    </row>
    <row r="145" spans="1:9" x14ac:dyDescent="0.3">
      <c r="A145" s="197" t="s">
        <v>224</v>
      </c>
      <c r="B145" s="245" t="s">
        <v>338</v>
      </c>
      <c r="C145" s="10">
        <v>94.59</v>
      </c>
      <c r="D145" s="247">
        <v>100</v>
      </c>
      <c r="E145" s="191" t="s">
        <v>287</v>
      </c>
      <c r="F145" s="276" t="s">
        <v>35</v>
      </c>
      <c r="G145" s="282" t="s">
        <v>298</v>
      </c>
      <c r="H145" s="162"/>
      <c r="I145" s="162"/>
    </row>
    <row r="146" spans="1:9" x14ac:dyDescent="0.3">
      <c r="A146" s="196" t="s">
        <v>441</v>
      </c>
      <c r="B146" s="249" t="s">
        <v>442</v>
      </c>
      <c r="C146" s="10" t="s">
        <v>443</v>
      </c>
      <c r="D146" s="10" t="s">
        <v>444</v>
      </c>
      <c r="E146" s="190" t="s">
        <v>322</v>
      </c>
      <c r="F146" s="161">
        <v>1218</v>
      </c>
      <c r="G146" s="282" t="s">
        <v>288</v>
      </c>
      <c r="H146" s="162"/>
      <c r="I146" s="162"/>
    </row>
    <row r="147" spans="1:9" x14ac:dyDescent="0.3">
      <c r="A147" s="196" t="s">
        <v>445</v>
      </c>
      <c r="B147" s="245" t="s">
        <v>446</v>
      </c>
      <c r="C147" s="10" t="s">
        <v>447</v>
      </c>
      <c r="D147" s="10" t="s">
        <v>448</v>
      </c>
      <c r="E147" s="190" t="s">
        <v>308</v>
      </c>
      <c r="F147" s="275">
        <v>1759</v>
      </c>
      <c r="G147" s="282" t="s">
        <v>288</v>
      </c>
      <c r="H147" s="162"/>
      <c r="I147" s="162"/>
    </row>
    <row r="148" spans="1:9" x14ac:dyDescent="0.3">
      <c r="A148" s="197" t="s">
        <v>449</v>
      </c>
      <c r="B148" s="245" t="s">
        <v>450</v>
      </c>
      <c r="C148" s="10">
        <v>95.5</v>
      </c>
      <c r="D148" s="247">
        <v>100</v>
      </c>
      <c r="E148" s="191" t="s">
        <v>287</v>
      </c>
      <c r="F148" s="161">
        <v>1263</v>
      </c>
      <c r="G148" s="282" t="s">
        <v>288</v>
      </c>
      <c r="H148" s="162"/>
      <c r="I148" s="162"/>
    </row>
    <row r="149" spans="1:9" x14ac:dyDescent="0.3">
      <c r="A149" s="197" t="s">
        <v>451</v>
      </c>
      <c r="B149" s="245" t="s">
        <v>452</v>
      </c>
      <c r="C149" s="10" t="s">
        <v>453</v>
      </c>
      <c r="D149" s="247" t="s">
        <v>454</v>
      </c>
      <c r="E149" s="191" t="s">
        <v>322</v>
      </c>
      <c r="F149" s="161">
        <v>1783</v>
      </c>
      <c r="G149" s="282" t="s">
        <v>298</v>
      </c>
      <c r="H149" s="162"/>
      <c r="I149" s="162"/>
    </row>
    <row r="150" spans="1:9" x14ac:dyDescent="0.3">
      <c r="A150" s="197" t="s">
        <v>455</v>
      </c>
      <c r="B150" s="245" t="s">
        <v>452</v>
      </c>
      <c r="C150" s="10">
        <v>93.1</v>
      </c>
      <c r="D150" s="247">
        <v>100</v>
      </c>
      <c r="E150" s="191" t="s">
        <v>287</v>
      </c>
      <c r="F150" s="161">
        <v>2419</v>
      </c>
      <c r="G150" s="282" t="s">
        <v>288</v>
      </c>
      <c r="H150" s="162"/>
      <c r="I150" s="162"/>
    </row>
    <row r="151" spans="1:9" x14ac:dyDescent="0.3">
      <c r="A151" s="197" t="s">
        <v>456</v>
      </c>
      <c r="B151" s="245" t="s">
        <v>457</v>
      </c>
      <c r="C151" s="10">
        <v>94.17</v>
      </c>
      <c r="D151" s="247">
        <v>99.37</v>
      </c>
      <c r="E151" s="191" t="s">
        <v>300</v>
      </c>
      <c r="F151" s="161">
        <v>2217</v>
      </c>
      <c r="G151" s="282" t="s">
        <v>298</v>
      </c>
      <c r="H151" s="162"/>
      <c r="I151" s="162"/>
    </row>
    <row r="152" spans="1:9" x14ac:dyDescent="0.3">
      <c r="A152" s="197" t="s">
        <v>458</v>
      </c>
      <c r="B152" s="245" t="s">
        <v>459</v>
      </c>
      <c r="C152" s="10" t="s">
        <v>460</v>
      </c>
      <c r="D152" s="247">
        <v>100</v>
      </c>
      <c r="E152" s="191" t="s">
        <v>308</v>
      </c>
      <c r="F152" s="161">
        <v>1920</v>
      </c>
      <c r="G152" s="282" t="s">
        <v>288</v>
      </c>
      <c r="H152" s="162"/>
      <c r="I152" s="162"/>
    </row>
    <row r="153" spans="1:9" x14ac:dyDescent="0.3">
      <c r="A153" s="549" t="s">
        <v>461</v>
      </c>
      <c r="B153" s="245" t="s">
        <v>462</v>
      </c>
      <c r="C153" s="10" t="s">
        <v>463</v>
      </c>
      <c r="D153" s="247" t="s">
        <v>464</v>
      </c>
      <c r="E153" s="191" t="s">
        <v>331</v>
      </c>
      <c r="F153" s="161">
        <v>1899</v>
      </c>
      <c r="G153" s="282" t="s">
        <v>298</v>
      </c>
      <c r="H153" s="162"/>
      <c r="I153" s="162"/>
    </row>
    <row r="154" spans="1:9" x14ac:dyDescent="0.3">
      <c r="A154" s="549"/>
      <c r="B154" s="245" t="s">
        <v>465</v>
      </c>
      <c r="C154" s="10">
        <v>96.3</v>
      </c>
      <c r="D154" s="247">
        <v>99.34</v>
      </c>
      <c r="E154" s="191" t="s">
        <v>297</v>
      </c>
      <c r="F154" s="161">
        <v>1924</v>
      </c>
      <c r="G154" s="282" t="s">
        <v>298</v>
      </c>
      <c r="H154" s="162"/>
      <c r="I154" s="162"/>
    </row>
    <row r="155" spans="1:9" x14ac:dyDescent="0.3">
      <c r="A155" s="237" t="s">
        <v>466</v>
      </c>
      <c r="B155" s="245" t="s">
        <v>467</v>
      </c>
      <c r="C155" s="10" t="s">
        <v>468</v>
      </c>
      <c r="D155" s="247" t="s">
        <v>469</v>
      </c>
      <c r="E155" s="191" t="s">
        <v>470</v>
      </c>
      <c r="F155" s="161">
        <v>2006</v>
      </c>
      <c r="G155" s="282" t="s">
        <v>288</v>
      </c>
      <c r="H155" s="162"/>
      <c r="I155" s="162"/>
    </row>
    <row r="156" spans="1:9" x14ac:dyDescent="0.3">
      <c r="A156" s="237" t="s">
        <v>471</v>
      </c>
      <c r="B156" s="245" t="s">
        <v>472</v>
      </c>
      <c r="C156" s="10" t="s">
        <v>473</v>
      </c>
      <c r="D156" s="247" t="s">
        <v>474</v>
      </c>
      <c r="E156" s="191" t="s">
        <v>475</v>
      </c>
      <c r="F156" s="161">
        <v>2151</v>
      </c>
      <c r="G156" s="282" t="s">
        <v>298</v>
      </c>
      <c r="H156" s="162"/>
      <c r="I156" s="162"/>
    </row>
    <row r="157" spans="1:9" x14ac:dyDescent="0.3">
      <c r="A157" s="197" t="s">
        <v>476</v>
      </c>
      <c r="B157" s="245" t="s">
        <v>477</v>
      </c>
      <c r="C157" s="10">
        <v>95.1</v>
      </c>
      <c r="D157" s="247">
        <v>100</v>
      </c>
      <c r="E157" s="191" t="s">
        <v>297</v>
      </c>
      <c r="F157" s="161">
        <v>1764</v>
      </c>
      <c r="G157" s="282" t="s">
        <v>288</v>
      </c>
      <c r="H157" s="162"/>
      <c r="I157" s="162"/>
    </row>
    <row r="158" spans="1:9" x14ac:dyDescent="0.3">
      <c r="A158" s="197" t="s">
        <v>478</v>
      </c>
      <c r="B158" s="245" t="s">
        <v>479</v>
      </c>
      <c r="C158" s="10">
        <v>95.1</v>
      </c>
      <c r="D158" s="247">
        <v>99.3</v>
      </c>
      <c r="E158" s="191" t="s">
        <v>287</v>
      </c>
      <c r="F158" s="276" t="s">
        <v>35</v>
      </c>
      <c r="G158" s="282" t="s">
        <v>298</v>
      </c>
      <c r="H158" s="162"/>
      <c r="I158" s="162"/>
    </row>
    <row r="159" spans="1:9" x14ac:dyDescent="0.3">
      <c r="A159" s="229" t="s">
        <v>480</v>
      </c>
      <c r="B159" s="246" t="s">
        <v>481</v>
      </c>
      <c r="C159" s="10">
        <v>94</v>
      </c>
      <c r="D159" s="10">
        <v>99</v>
      </c>
      <c r="E159" s="230" t="s">
        <v>287</v>
      </c>
      <c r="F159" s="275">
        <v>1267</v>
      </c>
      <c r="G159" s="282" t="s">
        <v>288</v>
      </c>
      <c r="H159" s="162"/>
      <c r="I159" s="162"/>
    </row>
    <row r="160" spans="1:9" x14ac:dyDescent="0.3">
      <c r="A160" s="197" t="s">
        <v>482</v>
      </c>
      <c r="B160" s="244" t="s">
        <v>483</v>
      </c>
      <c r="C160" s="10" t="s">
        <v>484</v>
      </c>
      <c r="D160" s="247" t="s">
        <v>485</v>
      </c>
      <c r="E160" s="191" t="s">
        <v>336</v>
      </c>
      <c r="F160" s="161">
        <v>1180</v>
      </c>
      <c r="G160" s="190" t="s">
        <v>288</v>
      </c>
      <c r="H160" s="162"/>
      <c r="I160" s="162"/>
    </row>
    <row r="161" spans="1:9" x14ac:dyDescent="0.3">
      <c r="A161" s="197" t="s">
        <v>486</v>
      </c>
      <c r="B161" s="246" t="s">
        <v>487</v>
      </c>
      <c r="C161" s="10">
        <v>96.4</v>
      </c>
      <c r="D161" s="10">
        <v>99.03</v>
      </c>
      <c r="E161" s="191" t="s">
        <v>308</v>
      </c>
      <c r="F161" s="161">
        <v>1481</v>
      </c>
      <c r="G161" s="190" t="s">
        <v>288</v>
      </c>
      <c r="H161" s="162"/>
      <c r="I161" s="162"/>
    </row>
    <row r="162" spans="1:9" x14ac:dyDescent="0.3">
      <c r="A162" s="559" t="s">
        <v>65</v>
      </c>
      <c r="B162" s="246" t="s">
        <v>488</v>
      </c>
      <c r="C162" s="10">
        <v>92.5</v>
      </c>
      <c r="D162" s="10">
        <v>99.2</v>
      </c>
      <c r="E162" s="191" t="s">
        <v>308</v>
      </c>
      <c r="F162" s="276" t="s">
        <v>35</v>
      </c>
      <c r="G162" s="282" t="s">
        <v>298</v>
      </c>
      <c r="H162" s="162"/>
      <c r="I162" s="162"/>
    </row>
    <row r="163" spans="1:9" x14ac:dyDescent="0.3">
      <c r="A163" s="559"/>
      <c r="B163" s="246" t="s">
        <v>489</v>
      </c>
      <c r="C163" s="10">
        <v>98.1</v>
      </c>
      <c r="D163" s="10">
        <v>99.2</v>
      </c>
      <c r="E163" s="191" t="s">
        <v>300</v>
      </c>
      <c r="F163" s="275">
        <v>2260</v>
      </c>
      <c r="G163" s="282" t="s">
        <v>288</v>
      </c>
      <c r="H163" s="162"/>
      <c r="I163" s="162"/>
    </row>
    <row r="164" spans="1:9" x14ac:dyDescent="0.3">
      <c r="A164" s="559"/>
      <c r="B164" s="246" t="s">
        <v>490</v>
      </c>
      <c r="C164" s="10" t="s">
        <v>491</v>
      </c>
      <c r="D164" s="10">
        <v>99.1</v>
      </c>
      <c r="E164" s="191" t="s">
        <v>297</v>
      </c>
      <c r="F164" s="276" t="s">
        <v>35</v>
      </c>
      <c r="G164" s="282" t="s">
        <v>298</v>
      </c>
      <c r="H164" s="162"/>
      <c r="I164" s="162"/>
    </row>
    <row r="165" spans="1:9" x14ac:dyDescent="0.3">
      <c r="A165" s="259" t="s">
        <v>492</v>
      </c>
      <c r="B165" s="246" t="s">
        <v>493</v>
      </c>
      <c r="C165" s="10">
        <v>92</v>
      </c>
      <c r="D165" s="10">
        <v>100</v>
      </c>
      <c r="E165" s="191" t="s">
        <v>300</v>
      </c>
      <c r="F165" s="276" t="s">
        <v>35</v>
      </c>
      <c r="G165" s="282" t="s">
        <v>298</v>
      </c>
      <c r="H165" s="162"/>
      <c r="I165" s="162"/>
    </row>
    <row r="166" spans="1:9" x14ac:dyDescent="0.3">
      <c r="A166" s="197" t="s">
        <v>494</v>
      </c>
      <c r="B166" s="244" t="s">
        <v>495</v>
      </c>
      <c r="C166" s="10">
        <v>97.56</v>
      </c>
      <c r="D166" s="10">
        <v>99.9</v>
      </c>
      <c r="E166" s="190" t="s">
        <v>308</v>
      </c>
      <c r="F166" s="161">
        <v>1162</v>
      </c>
      <c r="G166" s="282" t="s">
        <v>288</v>
      </c>
      <c r="H166" s="162"/>
      <c r="I166" s="162"/>
    </row>
    <row r="167" spans="1:9" x14ac:dyDescent="0.3">
      <c r="A167" s="197" t="s">
        <v>496</v>
      </c>
      <c r="B167" s="238" t="s">
        <v>497</v>
      </c>
      <c r="C167" s="10">
        <v>99.33</v>
      </c>
      <c r="D167" s="10">
        <v>99.5</v>
      </c>
      <c r="E167" s="190" t="s">
        <v>287</v>
      </c>
      <c r="F167" s="161">
        <v>2164</v>
      </c>
      <c r="G167" s="282" t="s">
        <v>298</v>
      </c>
      <c r="H167" s="162"/>
      <c r="I167" s="162"/>
    </row>
    <row r="168" spans="1:9" ht="28.8" x14ac:dyDescent="0.3">
      <c r="A168" s="259" t="s">
        <v>498</v>
      </c>
      <c r="B168" s="258" t="s">
        <v>499</v>
      </c>
      <c r="C168" s="10">
        <v>97.6</v>
      </c>
      <c r="D168" s="10">
        <v>99.3</v>
      </c>
      <c r="E168" s="190" t="s">
        <v>336</v>
      </c>
      <c r="F168" s="161">
        <v>1849</v>
      </c>
      <c r="G168" s="282" t="s">
        <v>298</v>
      </c>
      <c r="H168" s="162"/>
      <c r="I168" s="162"/>
    </row>
    <row r="169" spans="1:9" x14ac:dyDescent="0.3">
      <c r="A169" s="259" t="s">
        <v>500</v>
      </c>
      <c r="B169" s="258" t="s">
        <v>501</v>
      </c>
      <c r="C169" s="10">
        <v>94.7</v>
      </c>
      <c r="D169" s="10">
        <v>100</v>
      </c>
      <c r="E169" s="190" t="s">
        <v>287</v>
      </c>
      <c r="F169" s="161">
        <v>1420</v>
      </c>
      <c r="G169" s="282" t="s">
        <v>288</v>
      </c>
      <c r="H169" s="162"/>
      <c r="I169" s="162"/>
    </row>
    <row r="170" spans="1:9" x14ac:dyDescent="0.3">
      <c r="A170" s="570" t="s">
        <v>502</v>
      </c>
      <c r="B170" s="246" t="s">
        <v>503</v>
      </c>
      <c r="C170" s="10">
        <v>98.1</v>
      </c>
      <c r="D170" s="10">
        <v>99.3</v>
      </c>
      <c r="E170" s="190" t="s">
        <v>297</v>
      </c>
      <c r="F170" s="275">
        <v>1617</v>
      </c>
      <c r="G170" s="282" t="s">
        <v>298</v>
      </c>
      <c r="H170" s="162"/>
      <c r="I170" s="162"/>
    </row>
    <row r="171" spans="1:9" x14ac:dyDescent="0.3">
      <c r="A171" s="570"/>
      <c r="B171" s="246" t="s">
        <v>504</v>
      </c>
      <c r="C171" s="10" t="s">
        <v>505</v>
      </c>
      <c r="D171" s="10">
        <v>100</v>
      </c>
      <c r="E171" s="190" t="s">
        <v>308</v>
      </c>
      <c r="F171" s="276" t="s">
        <v>35</v>
      </c>
      <c r="G171" s="282" t="s">
        <v>298</v>
      </c>
      <c r="H171" s="162"/>
      <c r="I171" s="162"/>
    </row>
    <row r="172" spans="1:9" x14ac:dyDescent="0.3">
      <c r="A172" s="234" t="s">
        <v>506</v>
      </c>
      <c r="B172" s="246" t="s">
        <v>507</v>
      </c>
      <c r="C172" s="10" t="s">
        <v>508</v>
      </c>
      <c r="D172" s="10" t="s">
        <v>509</v>
      </c>
      <c r="E172" s="190" t="s">
        <v>510</v>
      </c>
      <c r="F172" s="275">
        <v>1501</v>
      </c>
      <c r="G172" s="282" t="s">
        <v>288</v>
      </c>
      <c r="H172" s="162"/>
      <c r="I172" s="162"/>
    </row>
    <row r="173" spans="1:9" x14ac:dyDescent="0.3">
      <c r="A173" s="234" t="s">
        <v>511</v>
      </c>
      <c r="B173" s="246" t="s">
        <v>512</v>
      </c>
      <c r="C173" s="10">
        <v>97.6</v>
      </c>
      <c r="D173" s="10">
        <v>99.3</v>
      </c>
      <c r="E173" s="190" t="s">
        <v>287</v>
      </c>
      <c r="F173" s="276" t="s">
        <v>35</v>
      </c>
      <c r="G173" s="282" t="s">
        <v>298</v>
      </c>
      <c r="H173" s="162"/>
      <c r="I173" s="162"/>
    </row>
    <row r="174" spans="1:9" x14ac:dyDescent="0.3">
      <c r="A174" s="197" t="s">
        <v>513</v>
      </c>
      <c r="B174" s="248" t="s">
        <v>514</v>
      </c>
      <c r="C174" s="10">
        <v>97.8</v>
      </c>
      <c r="D174" s="10">
        <v>99.2</v>
      </c>
      <c r="E174" s="190" t="s">
        <v>287</v>
      </c>
      <c r="F174" s="161">
        <v>1200</v>
      </c>
      <c r="G174" s="282" t="s">
        <v>381</v>
      </c>
      <c r="H174" s="162"/>
      <c r="I174" s="162"/>
    </row>
    <row r="175" spans="1:9" x14ac:dyDescent="0.3">
      <c r="A175" s="197" t="s">
        <v>515</v>
      </c>
      <c r="B175" s="248" t="s">
        <v>516</v>
      </c>
      <c r="C175" s="10" t="s">
        <v>517</v>
      </c>
      <c r="D175" s="10" t="s">
        <v>518</v>
      </c>
      <c r="E175" s="190" t="s">
        <v>519</v>
      </c>
      <c r="F175" s="161">
        <v>1758</v>
      </c>
      <c r="G175" s="282" t="s">
        <v>298</v>
      </c>
      <c r="H175" s="162"/>
      <c r="I175" s="162"/>
    </row>
    <row r="176" spans="1:9" x14ac:dyDescent="0.3">
      <c r="A176" s="197" t="s">
        <v>181</v>
      </c>
      <c r="B176" s="248" t="s">
        <v>520</v>
      </c>
      <c r="C176" s="10">
        <v>90.9</v>
      </c>
      <c r="D176" s="10">
        <v>99.1</v>
      </c>
      <c r="E176" s="190" t="s">
        <v>287</v>
      </c>
      <c r="F176" s="276" t="s">
        <v>35</v>
      </c>
      <c r="G176" s="282" t="s">
        <v>298</v>
      </c>
      <c r="H176" s="162"/>
      <c r="I176" s="162"/>
    </row>
    <row r="177" spans="1:9" x14ac:dyDescent="0.3">
      <c r="A177" s="197" t="s">
        <v>181</v>
      </c>
      <c r="B177" s="248" t="s">
        <v>521</v>
      </c>
      <c r="C177" s="10">
        <v>96.3</v>
      </c>
      <c r="D177" s="10">
        <v>99.5</v>
      </c>
      <c r="E177" s="190" t="s">
        <v>300</v>
      </c>
      <c r="F177" s="161">
        <v>1202</v>
      </c>
      <c r="G177" s="282" t="s">
        <v>298</v>
      </c>
      <c r="H177" s="162"/>
      <c r="I177" s="162"/>
    </row>
    <row r="178" spans="1:9" x14ac:dyDescent="0.3">
      <c r="A178" s="197" t="s">
        <v>70</v>
      </c>
      <c r="B178" s="248" t="s">
        <v>522</v>
      </c>
      <c r="C178" s="10" t="s">
        <v>370</v>
      </c>
      <c r="D178" s="10" t="s">
        <v>523</v>
      </c>
      <c r="E178" s="190" t="s">
        <v>322</v>
      </c>
      <c r="F178" s="161">
        <v>1797</v>
      </c>
      <c r="G178" s="282" t="s">
        <v>298</v>
      </c>
      <c r="H178" s="162"/>
      <c r="I178" s="162"/>
    </row>
    <row r="179" spans="1:9" x14ac:dyDescent="0.3">
      <c r="A179" s="197" t="s">
        <v>524</v>
      </c>
      <c r="B179" s="248" t="s">
        <v>525</v>
      </c>
      <c r="C179" s="10" t="s">
        <v>526</v>
      </c>
      <c r="D179" s="10" t="s">
        <v>527</v>
      </c>
      <c r="E179" s="190" t="s">
        <v>331</v>
      </c>
      <c r="F179" s="161">
        <v>1341</v>
      </c>
      <c r="G179" s="282" t="s">
        <v>288</v>
      </c>
      <c r="H179" s="162"/>
      <c r="I179" s="162"/>
    </row>
    <row r="180" spans="1:9" x14ac:dyDescent="0.3">
      <c r="A180" s="549" t="s">
        <v>528</v>
      </c>
      <c r="B180" s="244" t="s">
        <v>529</v>
      </c>
      <c r="C180" s="10">
        <v>96.7</v>
      </c>
      <c r="D180" s="10">
        <v>100</v>
      </c>
      <c r="E180" s="190" t="s">
        <v>322</v>
      </c>
      <c r="F180" s="161">
        <v>1097</v>
      </c>
      <c r="G180" s="282" t="s">
        <v>288</v>
      </c>
      <c r="H180" s="162"/>
      <c r="I180" s="162"/>
    </row>
    <row r="181" spans="1:9" x14ac:dyDescent="0.3">
      <c r="A181" s="549"/>
      <c r="B181" s="244" t="s">
        <v>530</v>
      </c>
      <c r="C181" s="10">
        <v>95.2</v>
      </c>
      <c r="D181" s="10">
        <v>100</v>
      </c>
      <c r="E181" s="190" t="s">
        <v>322</v>
      </c>
      <c r="F181" s="276" t="s">
        <v>35</v>
      </c>
      <c r="G181" s="282" t="s">
        <v>298</v>
      </c>
      <c r="H181" s="162"/>
      <c r="I181" s="162"/>
    </row>
    <row r="182" spans="1:9" x14ac:dyDescent="0.3">
      <c r="A182" s="237" t="s">
        <v>531</v>
      </c>
      <c r="B182" s="248" t="s">
        <v>532</v>
      </c>
      <c r="C182" s="10">
        <v>94.5</v>
      </c>
      <c r="D182" s="10">
        <v>99.9</v>
      </c>
      <c r="E182" s="190" t="s">
        <v>308</v>
      </c>
      <c r="F182" s="275">
        <v>2156</v>
      </c>
      <c r="G182" s="282" t="s">
        <v>381</v>
      </c>
      <c r="H182" s="162"/>
      <c r="I182" s="162"/>
    </row>
    <row r="183" spans="1:9" x14ac:dyDescent="0.3">
      <c r="A183" s="259" t="s">
        <v>214</v>
      </c>
      <c r="B183" s="248" t="s">
        <v>533</v>
      </c>
      <c r="C183" s="10">
        <v>96.52</v>
      </c>
      <c r="D183" s="10">
        <v>99.68</v>
      </c>
      <c r="E183" s="190" t="s">
        <v>287</v>
      </c>
      <c r="F183" s="161">
        <v>1604</v>
      </c>
      <c r="G183" s="282" t="s">
        <v>288</v>
      </c>
      <c r="H183" s="162"/>
      <c r="I183" s="162"/>
    </row>
    <row r="184" spans="1:9" x14ac:dyDescent="0.3">
      <c r="A184" s="259" t="s">
        <v>534</v>
      </c>
      <c r="B184" s="248" t="s">
        <v>398</v>
      </c>
      <c r="C184" s="10">
        <v>94.6</v>
      </c>
      <c r="D184" s="10">
        <v>99.1</v>
      </c>
      <c r="E184" s="190" t="s">
        <v>300</v>
      </c>
      <c r="F184" s="276" t="s">
        <v>35</v>
      </c>
      <c r="G184" s="282" t="s">
        <v>298</v>
      </c>
      <c r="H184" s="162"/>
      <c r="I184" s="162"/>
    </row>
    <row r="185" spans="1:9" x14ac:dyDescent="0.3">
      <c r="A185" s="237" t="s">
        <v>535</v>
      </c>
      <c r="B185" s="248" t="s">
        <v>398</v>
      </c>
      <c r="C185" s="10">
        <v>95.7</v>
      </c>
      <c r="D185" s="10">
        <v>99.2</v>
      </c>
      <c r="E185" s="190" t="s">
        <v>300</v>
      </c>
      <c r="F185" s="276" t="s">
        <v>35</v>
      </c>
      <c r="G185" s="282" t="s">
        <v>298</v>
      </c>
      <c r="H185" s="162"/>
      <c r="I185" s="162"/>
    </row>
    <row r="186" spans="1:9" x14ac:dyDescent="0.3">
      <c r="A186" s="237" t="s">
        <v>536</v>
      </c>
      <c r="B186" s="248" t="s">
        <v>537</v>
      </c>
      <c r="C186" s="10">
        <v>96.38</v>
      </c>
      <c r="D186" s="10">
        <v>99.38</v>
      </c>
      <c r="E186" s="190" t="s">
        <v>300</v>
      </c>
      <c r="F186" s="275">
        <v>2148</v>
      </c>
      <c r="G186" s="282" t="s">
        <v>298</v>
      </c>
      <c r="H186" s="162"/>
      <c r="I186" s="162"/>
    </row>
    <row r="187" spans="1:9" x14ac:dyDescent="0.3">
      <c r="A187" s="196" t="s">
        <v>538</v>
      </c>
      <c r="B187" s="248" t="s">
        <v>539</v>
      </c>
      <c r="C187" s="10" t="s">
        <v>540</v>
      </c>
      <c r="D187" s="10">
        <v>100</v>
      </c>
      <c r="E187" s="190" t="s">
        <v>292</v>
      </c>
      <c r="F187" s="161">
        <v>2109</v>
      </c>
      <c r="G187" s="282" t="s">
        <v>288</v>
      </c>
      <c r="H187" s="162"/>
      <c r="I187" s="162"/>
    </row>
    <row r="188" spans="1:9" x14ac:dyDescent="0.3">
      <c r="A188" s="549" t="s">
        <v>541</v>
      </c>
      <c r="B188" s="248" t="s">
        <v>542</v>
      </c>
      <c r="C188" s="10" t="s">
        <v>543</v>
      </c>
      <c r="D188" s="10">
        <v>100</v>
      </c>
      <c r="E188" s="190" t="s">
        <v>322</v>
      </c>
      <c r="F188" s="275">
        <v>1967</v>
      </c>
      <c r="G188" s="282" t="s">
        <v>288</v>
      </c>
      <c r="H188" s="162"/>
      <c r="I188" s="162"/>
    </row>
    <row r="189" spans="1:9" x14ac:dyDescent="0.3">
      <c r="A189" s="549"/>
      <c r="B189" s="248" t="s">
        <v>544</v>
      </c>
      <c r="C189" s="10">
        <v>98.6</v>
      </c>
      <c r="D189" s="10">
        <v>100</v>
      </c>
      <c r="E189" s="190" t="s">
        <v>287</v>
      </c>
      <c r="F189" s="161">
        <v>1228</v>
      </c>
      <c r="G189" s="282" t="s">
        <v>288</v>
      </c>
      <c r="H189" s="162"/>
      <c r="I189" s="162"/>
    </row>
    <row r="190" spans="1:9" x14ac:dyDescent="0.3">
      <c r="A190" s="237" t="s">
        <v>545</v>
      </c>
      <c r="B190" s="248" t="s">
        <v>546</v>
      </c>
      <c r="C190" s="10" t="s">
        <v>547</v>
      </c>
      <c r="D190" s="10" t="s">
        <v>548</v>
      </c>
      <c r="E190" s="190" t="s">
        <v>331</v>
      </c>
      <c r="F190" s="430" t="s">
        <v>35</v>
      </c>
      <c r="G190" s="282" t="s">
        <v>298</v>
      </c>
      <c r="H190" s="162"/>
      <c r="I190" s="162"/>
    </row>
    <row r="191" spans="1:9" x14ac:dyDescent="0.3">
      <c r="A191" s="549" t="s">
        <v>549</v>
      </c>
      <c r="B191" s="248" t="s">
        <v>550</v>
      </c>
      <c r="C191" s="10" t="s">
        <v>551</v>
      </c>
      <c r="D191" s="10">
        <v>100</v>
      </c>
      <c r="E191" s="190" t="s">
        <v>552</v>
      </c>
      <c r="F191" s="276" t="s">
        <v>35</v>
      </c>
      <c r="G191" s="282" t="s">
        <v>298</v>
      </c>
      <c r="H191" s="162"/>
      <c r="I191" s="162"/>
    </row>
    <row r="192" spans="1:9" x14ac:dyDescent="0.3">
      <c r="A192" s="549"/>
      <c r="B192" s="248" t="s">
        <v>553</v>
      </c>
      <c r="C192" s="10" t="s">
        <v>554</v>
      </c>
      <c r="D192" s="10" t="s">
        <v>555</v>
      </c>
      <c r="E192" s="190" t="s">
        <v>556</v>
      </c>
      <c r="F192" s="276" t="s">
        <v>35</v>
      </c>
      <c r="G192" s="282" t="s">
        <v>298</v>
      </c>
      <c r="H192" s="162"/>
      <c r="I192" s="162"/>
    </row>
    <row r="193" spans="1:9" x14ac:dyDescent="0.3">
      <c r="A193" s="237" t="s">
        <v>557</v>
      </c>
      <c r="B193" s="248" t="s">
        <v>558</v>
      </c>
      <c r="C193" s="10" t="s">
        <v>559</v>
      </c>
      <c r="D193" s="10" t="s">
        <v>560</v>
      </c>
      <c r="E193" s="190" t="s">
        <v>322</v>
      </c>
      <c r="F193" s="275">
        <v>1347</v>
      </c>
      <c r="G193" s="282" t="s">
        <v>288</v>
      </c>
      <c r="H193" s="162"/>
      <c r="I193" s="162"/>
    </row>
    <row r="194" spans="1:9" x14ac:dyDescent="0.3">
      <c r="A194" s="196" t="s">
        <v>132</v>
      </c>
      <c r="B194" s="249" t="s">
        <v>561</v>
      </c>
      <c r="C194" s="10">
        <v>93.3</v>
      </c>
      <c r="D194" s="10">
        <v>100</v>
      </c>
      <c r="E194" s="190" t="s">
        <v>308</v>
      </c>
      <c r="F194" s="161">
        <v>1275</v>
      </c>
      <c r="G194" s="282" t="s">
        <v>298</v>
      </c>
      <c r="H194" s="162"/>
      <c r="I194" s="162"/>
    </row>
    <row r="195" spans="1:9" x14ac:dyDescent="0.3">
      <c r="A195" s="197" t="s">
        <v>562</v>
      </c>
      <c r="B195" t="s">
        <v>563</v>
      </c>
      <c r="C195" s="247">
        <v>96.6</v>
      </c>
      <c r="D195" s="247">
        <v>100</v>
      </c>
      <c r="E195" s="190" t="s">
        <v>308</v>
      </c>
      <c r="F195" s="161">
        <v>1466</v>
      </c>
      <c r="G195" s="282" t="s">
        <v>288</v>
      </c>
      <c r="H195" s="162"/>
      <c r="I195" s="162"/>
    </row>
    <row r="196" spans="1:9" x14ac:dyDescent="0.3">
      <c r="A196" s="549" t="s">
        <v>564</v>
      </c>
      <c r="B196" s="248" t="s">
        <v>565</v>
      </c>
      <c r="C196" s="247">
        <v>96.4</v>
      </c>
      <c r="D196" s="247">
        <v>99.2</v>
      </c>
      <c r="E196" s="190" t="s">
        <v>287</v>
      </c>
      <c r="F196" s="161">
        <v>1455</v>
      </c>
      <c r="G196" s="282" t="s">
        <v>298</v>
      </c>
      <c r="H196" s="162"/>
      <c r="I196" s="162"/>
    </row>
    <row r="197" spans="1:9" x14ac:dyDescent="0.3">
      <c r="A197" s="549"/>
      <c r="B197" s="248" t="s">
        <v>566</v>
      </c>
      <c r="C197" s="247">
        <v>96.4</v>
      </c>
      <c r="D197" s="247">
        <v>99.2</v>
      </c>
      <c r="E197" s="190" t="s">
        <v>287</v>
      </c>
      <c r="F197" s="161">
        <v>1391</v>
      </c>
      <c r="G197" s="282" t="s">
        <v>298</v>
      </c>
      <c r="H197" s="162"/>
      <c r="I197" s="162"/>
    </row>
    <row r="198" spans="1:9" x14ac:dyDescent="0.3">
      <c r="A198" s="197" t="s">
        <v>567</v>
      </c>
      <c r="B198" t="s">
        <v>568</v>
      </c>
      <c r="C198" s="247">
        <v>96.7</v>
      </c>
      <c r="D198" s="247">
        <v>99.2</v>
      </c>
      <c r="E198" s="190" t="s">
        <v>287</v>
      </c>
      <c r="F198" s="161">
        <v>1831</v>
      </c>
      <c r="G198" s="282" t="s">
        <v>298</v>
      </c>
      <c r="H198" s="162"/>
      <c r="I198" s="162"/>
    </row>
    <row r="199" spans="1:9" x14ac:dyDescent="0.3">
      <c r="A199" s="197" t="s">
        <v>569</v>
      </c>
      <c r="B199" t="s">
        <v>570</v>
      </c>
      <c r="C199" s="247">
        <v>97.57</v>
      </c>
      <c r="D199" s="247">
        <v>99.6</v>
      </c>
      <c r="E199" s="190" t="s">
        <v>300</v>
      </c>
      <c r="F199" s="161">
        <v>2776</v>
      </c>
      <c r="G199" s="282" t="s">
        <v>298</v>
      </c>
      <c r="H199" s="162"/>
      <c r="I199" s="162"/>
    </row>
    <row r="200" spans="1:9" x14ac:dyDescent="0.3">
      <c r="A200" s="197" t="s">
        <v>571</v>
      </c>
      <c r="B200" t="s">
        <v>572</v>
      </c>
      <c r="C200" s="247" t="s">
        <v>573</v>
      </c>
      <c r="D200" s="247" t="s">
        <v>574</v>
      </c>
      <c r="E200" s="190" t="s">
        <v>365</v>
      </c>
      <c r="F200" s="161">
        <v>1443</v>
      </c>
      <c r="G200" s="282" t="s">
        <v>288</v>
      </c>
      <c r="H200" s="162"/>
      <c r="I200" s="162"/>
    </row>
    <row r="201" spans="1:9" x14ac:dyDescent="0.3">
      <c r="A201" s="549" t="s">
        <v>575</v>
      </c>
      <c r="B201" t="s">
        <v>576</v>
      </c>
      <c r="C201" s="247" t="s">
        <v>577</v>
      </c>
      <c r="D201" s="247">
        <v>100</v>
      </c>
      <c r="E201" s="190" t="s">
        <v>365</v>
      </c>
      <c r="F201" s="161">
        <v>2103</v>
      </c>
      <c r="G201" s="282" t="s">
        <v>298</v>
      </c>
      <c r="H201" s="162"/>
      <c r="I201" s="162"/>
    </row>
    <row r="202" spans="1:9" x14ac:dyDescent="0.3">
      <c r="A202" s="549"/>
      <c r="B202" t="s">
        <v>578</v>
      </c>
      <c r="C202" s="247">
        <v>95</v>
      </c>
      <c r="D202" s="247">
        <v>100</v>
      </c>
      <c r="E202" s="190" t="s">
        <v>365</v>
      </c>
      <c r="F202" s="161">
        <v>2102</v>
      </c>
      <c r="G202" s="282" t="s">
        <v>298</v>
      </c>
      <c r="H202" s="162"/>
      <c r="I202" s="162"/>
    </row>
    <row r="203" spans="1:9" x14ac:dyDescent="0.3">
      <c r="A203" s="549"/>
      <c r="B203" t="s">
        <v>579</v>
      </c>
      <c r="C203" s="247">
        <v>98.3</v>
      </c>
      <c r="D203" s="247">
        <v>100</v>
      </c>
      <c r="E203" s="190" t="s">
        <v>297</v>
      </c>
      <c r="F203" s="161">
        <v>1980</v>
      </c>
      <c r="G203" s="282" t="s">
        <v>298</v>
      </c>
      <c r="H203" s="162"/>
      <c r="I203" s="162"/>
    </row>
    <row r="204" spans="1:9" x14ac:dyDescent="0.3">
      <c r="A204" s="237" t="s">
        <v>580</v>
      </c>
      <c r="B204" t="s">
        <v>581</v>
      </c>
      <c r="C204" s="247">
        <v>97.6</v>
      </c>
      <c r="D204" s="247">
        <v>99.2</v>
      </c>
      <c r="E204" s="190" t="s">
        <v>300</v>
      </c>
      <c r="F204" s="161">
        <v>1575</v>
      </c>
      <c r="G204" s="282" t="s">
        <v>298</v>
      </c>
      <c r="H204" s="162"/>
      <c r="I204" s="162"/>
    </row>
    <row r="205" spans="1:9" x14ac:dyDescent="0.3">
      <c r="A205" s="237" t="s">
        <v>582</v>
      </c>
      <c r="B205" t="s">
        <v>338</v>
      </c>
      <c r="C205" s="247">
        <v>96.3</v>
      </c>
      <c r="D205" s="247">
        <v>99.6</v>
      </c>
      <c r="E205" s="190" t="s">
        <v>583</v>
      </c>
      <c r="F205" s="277">
        <v>2090</v>
      </c>
      <c r="G205" s="282" t="s">
        <v>288</v>
      </c>
      <c r="H205" s="162"/>
      <c r="I205" s="162"/>
    </row>
    <row r="206" spans="1:9" x14ac:dyDescent="0.3">
      <c r="A206" s="237" t="s">
        <v>584</v>
      </c>
      <c r="B206" t="s">
        <v>585</v>
      </c>
      <c r="C206" s="247">
        <v>95.31</v>
      </c>
      <c r="D206" s="247">
        <v>99.4</v>
      </c>
      <c r="E206" s="190" t="s">
        <v>308</v>
      </c>
      <c r="F206" s="277">
        <v>2143</v>
      </c>
      <c r="G206" s="282" t="s">
        <v>288</v>
      </c>
      <c r="H206" s="162"/>
      <c r="I206" s="162"/>
    </row>
    <row r="207" spans="1:9" x14ac:dyDescent="0.3">
      <c r="A207" s="197" t="s">
        <v>122</v>
      </c>
      <c r="B207" s="248" t="s">
        <v>487</v>
      </c>
      <c r="C207" s="10">
        <v>93.75</v>
      </c>
      <c r="D207" s="10">
        <v>99.03</v>
      </c>
      <c r="E207" s="201" t="s">
        <v>287</v>
      </c>
      <c r="F207" s="161">
        <v>1278</v>
      </c>
      <c r="G207" s="282" t="s">
        <v>288</v>
      </c>
      <c r="H207" s="162"/>
      <c r="I207" s="162"/>
    </row>
    <row r="208" spans="1:9" x14ac:dyDescent="0.3">
      <c r="A208" s="197" t="s">
        <v>586</v>
      </c>
      <c r="B208" s="248" t="s">
        <v>393</v>
      </c>
      <c r="C208" s="10">
        <v>95.91</v>
      </c>
      <c r="D208" s="10">
        <v>100</v>
      </c>
      <c r="E208" s="201" t="s">
        <v>300</v>
      </c>
      <c r="F208" s="161">
        <v>1884</v>
      </c>
      <c r="G208" s="282" t="s">
        <v>288</v>
      </c>
      <c r="H208" s="162"/>
      <c r="I208" s="162"/>
    </row>
    <row r="209" spans="1:9" x14ac:dyDescent="0.3">
      <c r="A209" s="197" t="s">
        <v>587</v>
      </c>
      <c r="B209" s="248" t="s">
        <v>588</v>
      </c>
      <c r="C209" s="10">
        <v>95.2</v>
      </c>
      <c r="D209" s="10">
        <v>100</v>
      </c>
      <c r="E209" s="201" t="s">
        <v>287</v>
      </c>
      <c r="F209" s="161">
        <v>2599</v>
      </c>
      <c r="G209" s="282" t="s">
        <v>298</v>
      </c>
      <c r="H209" s="162"/>
      <c r="I209" s="162"/>
    </row>
    <row r="210" spans="1:9" x14ac:dyDescent="0.3">
      <c r="A210" s="197" t="s">
        <v>589</v>
      </c>
      <c r="B210" s="248" t="s">
        <v>590</v>
      </c>
      <c r="C210" s="10">
        <v>99</v>
      </c>
      <c r="D210" s="10">
        <v>100</v>
      </c>
      <c r="E210" s="201" t="s">
        <v>287</v>
      </c>
      <c r="F210" s="276" t="s">
        <v>35</v>
      </c>
      <c r="G210" s="282" t="s">
        <v>298</v>
      </c>
      <c r="H210" s="162"/>
      <c r="I210" s="162"/>
    </row>
    <row r="211" spans="1:9" x14ac:dyDescent="0.3">
      <c r="A211" s="197" t="s">
        <v>591</v>
      </c>
      <c r="B211" s="248" t="s">
        <v>592</v>
      </c>
      <c r="C211" s="10" t="s">
        <v>593</v>
      </c>
      <c r="D211" s="10" t="s">
        <v>594</v>
      </c>
      <c r="E211" s="201" t="s">
        <v>322</v>
      </c>
      <c r="F211" s="161">
        <v>1295</v>
      </c>
      <c r="G211" s="282" t="s">
        <v>288</v>
      </c>
      <c r="H211" s="162"/>
      <c r="I211" s="162"/>
    </row>
    <row r="212" spans="1:9" x14ac:dyDescent="0.3">
      <c r="A212" s="197" t="s">
        <v>62</v>
      </c>
      <c r="B212" s="248" t="s">
        <v>568</v>
      </c>
      <c r="C212" s="10">
        <v>96.3</v>
      </c>
      <c r="D212" s="10">
        <v>99.1</v>
      </c>
      <c r="E212" s="201" t="s">
        <v>287</v>
      </c>
      <c r="F212" s="161">
        <v>1343</v>
      </c>
      <c r="G212" s="282" t="s">
        <v>288</v>
      </c>
      <c r="H212" s="162"/>
      <c r="I212" s="162"/>
    </row>
    <row r="213" spans="1:9" ht="28.8" x14ac:dyDescent="0.3">
      <c r="A213" s="197" t="s">
        <v>595</v>
      </c>
      <c r="B213" s="263" t="s">
        <v>568</v>
      </c>
      <c r="C213" s="10" t="s">
        <v>596</v>
      </c>
      <c r="D213" s="10" t="s">
        <v>597</v>
      </c>
      <c r="E213" s="201" t="s">
        <v>322</v>
      </c>
      <c r="F213" s="161">
        <v>1343</v>
      </c>
      <c r="G213" s="282" t="s">
        <v>288</v>
      </c>
      <c r="H213" s="162"/>
      <c r="I213" s="162"/>
    </row>
    <row r="214" spans="1:9" ht="15" thickBot="1" x14ac:dyDescent="0.35">
      <c r="A214" s="198" t="s">
        <v>598</v>
      </c>
      <c r="B214" s="257" t="s">
        <v>599</v>
      </c>
      <c r="C214" s="192" t="s">
        <v>600</v>
      </c>
      <c r="D214" s="192">
        <v>99.5</v>
      </c>
      <c r="E214" s="193" t="s">
        <v>601</v>
      </c>
      <c r="F214" s="280">
        <v>1957</v>
      </c>
      <c r="G214" s="429" t="s">
        <v>288</v>
      </c>
      <c r="H214" s="162"/>
      <c r="I214" s="162"/>
    </row>
    <row r="215" spans="1:9" x14ac:dyDescent="0.3">
      <c r="A215" s="420"/>
      <c r="B215" s="290"/>
      <c r="F215" s="296"/>
      <c r="G215" s="113"/>
      <c r="H215" s="162"/>
      <c r="I215" s="162"/>
    </row>
    <row r="216" spans="1:9" x14ac:dyDescent="0.3">
      <c r="A216" s="420"/>
      <c r="B216" s="290"/>
      <c r="F216" s="296"/>
      <c r="G216" s="113"/>
      <c r="H216" s="162"/>
      <c r="I216" s="162"/>
    </row>
    <row r="217" spans="1:9" x14ac:dyDescent="0.3">
      <c r="A217" s="420"/>
      <c r="B217" s="290"/>
      <c r="F217" s="296"/>
      <c r="G217" s="113"/>
      <c r="H217" s="162"/>
      <c r="I217" s="162"/>
    </row>
    <row r="218" spans="1:9" x14ac:dyDescent="0.3">
      <c r="A218" s="199" t="s">
        <v>602</v>
      </c>
      <c r="B218" s="290"/>
      <c r="F218" s="296"/>
      <c r="G218" s="113"/>
      <c r="H218" s="162"/>
      <c r="I218" s="162"/>
    </row>
    <row r="219" spans="1:9" x14ac:dyDescent="0.3">
      <c r="A219" s="420" t="s">
        <v>74</v>
      </c>
      <c r="B219" s="290" t="s">
        <v>603</v>
      </c>
      <c r="F219" s="296"/>
      <c r="G219" s="113"/>
      <c r="H219" s="162"/>
      <c r="I219" s="162"/>
    </row>
    <row r="220" spans="1:9" x14ac:dyDescent="0.3">
      <c r="A220" s="420" t="s">
        <v>91</v>
      </c>
      <c r="B220" s="290" t="s">
        <v>604</v>
      </c>
      <c r="F220" s="296"/>
      <c r="G220" s="113"/>
      <c r="H220" s="162"/>
      <c r="I220" s="162"/>
    </row>
    <row r="221" spans="1:9" x14ac:dyDescent="0.3">
      <c r="A221" s="420" t="s">
        <v>87</v>
      </c>
      <c r="B221" s="290" t="s">
        <v>605</v>
      </c>
      <c r="F221" s="296"/>
      <c r="G221" s="113"/>
      <c r="H221" s="162"/>
      <c r="I221" s="162"/>
    </row>
    <row r="222" spans="1:9" x14ac:dyDescent="0.3">
      <c r="A222" s="420" t="s">
        <v>150</v>
      </c>
      <c r="B222" s="290" t="s">
        <v>606</v>
      </c>
      <c r="F222" s="296"/>
      <c r="G222" s="113"/>
      <c r="H222" s="162"/>
      <c r="I222" s="162"/>
    </row>
    <row r="223" spans="1:9" x14ac:dyDescent="0.3">
      <c r="A223" s="420" t="s">
        <v>53</v>
      </c>
      <c r="B223" s="290" t="s">
        <v>607</v>
      </c>
      <c r="F223" s="296"/>
      <c r="G223" s="113"/>
      <c r="H223" s="162"/>
      <c r="I223" s="162"/>
    </row>
    <row r="224" spans="1:9" x14ac:dyDescent="0.3">
      <c r="A224" s="420" t="s">
        <v>266</v>
      </c>
      <c r="B224" s="290" t="s">
        <v>608</v>
      </c>
      <c r="F224" s="296"/>
      <c r="G224" s="113"/>
      <c r="H224" s="162"/>
      <c r="I224" s="162"/>
    </row>
    <row r="225" spans="1:9" x14ac:dyDescent="0.3">
      <c r="A225" s="420" t="s">
        <v>67</v>
      </c>
      <c r="B225" s="290" t="s">
        <v>609</v>
      </c>
      <c r="F225" s="296"/>
      <c r="G225" s="113"/>
      <c r="H225" s="162"/>
      <c r="I225" s="162"/>
    </row>
    <row r="226" spans="1:9" x14ac:dyDescent="0.3">
      <c r="A226" s="420" t="s">
        <v>113</v>
      </c>
      <c r="B226" s="290" t="s">
        <v>610</v>
      </c>
      <c r="F226" s="296"/>
      <c r="G226" s="113"/>
      <c r="H226" s="162"/>
      <c r="I226" s="162"/>
    </row>
    <row r="227" spans="1:9" x14ac:dyDescent="0.3">
      <c r="A227" s="420" t="s">
        <v>611</v>
      </c>
      <c r="B227" s="290" t="s">
        <v>612</v>
      </c>
      <c r="F227" s="412"/>
    </row>
    <row r="228" spans="1:9" x14ac:dyDescent="0.3">
      <c r="A228" s="420" t="s">
        <v>33</v>
      </c>
      <c r="B228" s="290" t="s">
        <v>613</v>
      </c>
      <c r="F228" s="412"/>
    </row>
    <row r="229" spans="1:9" x14ac:dyDescent="0.3">
      <c r="A229" s="420" t="s">
        <v>163</v>
      </c>
      <c r="B229" s="290" t="s">
        <v>614</v>
      </c>
      <c r="F229" s="412"/>
    </row>
    <row r="230" spans="1:9" x14ac:dyDescent="0.3">
      <c r="A230" s="420" t="s">
        <v>615</v>
      </c>
      <c r="B230" s="290" t="s">
        <v>616</v>
      </c>
      <c r="F230" s="412"/>
    </row>
    <row r="231" spans="1:9" x14ac:dyDescent="0.3">
      <c r="A231" s="420"/>
      <c r="B231" s="290"/>
      <c r="F231" s="412"/>
    </row>
    <row r="232" spans="1:9" x14ac:dyDescent="0.3">
      <c r="A232" s="420"/>
      <c r="B232" s="290"/>
      <c r="F232" s="412"/>
    </row>
  </sheetData>
  <mergeCells count="39">
    <mergeCell ref="A2:F2"/>
    <mergeCell ref="A6:F6"/>
    <mergeCell ref="A27:A28"/>
    <mergeCell ref="B27:B28"/>
    <mergeCell ref="C27:C28"/>
    <mergeCell ref="D27:D28"/>
    <mergeCell ref="F27:F28"/>
    <mergeCell ref="A23:A24"/>
    <mergeCell ref="A19:A20"/>
    <mergeCell ref="A3:F4"/>
    <mergeCell ref="A141:A143"/>
    <mergeCell ref="A201:A203"/>
    <mergeCell ref="A131:A134"/>
    <mergeCell ref="A43:F43"/>
    <mergeCell ref="A191:A192"/>
    <mergeCell ref="A113:A114"/>
    <mergeCell ref="A180:A181"/>
    <mergeCell ref="A75:E75"/>
    <mergeCell ref="A74:E74"/>
    <mergeCell ref="A170:A171"/>
    <mergeCell ref="A188:A189"/>
    <mergeCell ref="A162:A164"/>
    <mergeCell ref="A153:A154"/>
    <mergeCell ref="A196:A197"/>
    <mergeCell ref="A138:A139"/>
    <mergeCell ref="A60:A61"/>
    <mergeCell ref="A33:A34"/>
    <mergeCell ref="A42:F42"/>
    <mergeCell ref="B79:B80"/>
    <mergeCell ref="C79:C80"/>
    <mergeCell ref="D79:D80"/>
    <mergeCell ref="E79:E80"/>
    <mergeCell ref="A127:A129"/>
    <mergeCell ref="A90:A91"/>
    <mergeCell ref="G113:G114"/>
    <mergeCell ref="F113:F114"/>
    <mergeCell ref="A64:A65"/>
    <mergeCell ref="A85:A86"/>
    <mergeCell ref="A81:A82"/>
  </mergeCells>
  <conditionalFormatting sqref="D118:D119">
    <cfRule type="cellIs" dxfId="13" priority="82" operator="lessThan">
      <formula>99</formula>
    </cfRule>
  </conditionalFormatting>
  <conditionalFormatting sqref="C118:C119">
    <cfRule type="cellIs" dxfId="12" priority="81" operator="lessThan">
      <formula>90</formula>
    </cfRule>
  </conditionalFormatting>
  <conditionalFormatting sqref="D116:D117">
    <cfRule type="cellIs" dxfId="11" priority="80" operator="lessThan">
      <formula>99</formula>
    </cfRule>
  </conditionalFormatting>
  <conditionalFormatting sqref="C116:C117">
    <cfRule type="cellIs" dxfId="10" priority="79" operator="lessThan">
      <formula>90</formula>
    </cfRule>
  </conditionalFormatting>
  <conditionalFormatting sqref="D96:D100">
    <cfRule type="cellIs" dxfId="9" priority="78" operator="lessThan">
      <formula>99</formula>
    </cfRule>
  </conditionalFormatting>
  <conditionalFormatting sqref="C96:C100">
    <cfRule type="cellIs" dxfId="8" priority="77" operator="lessThan">
      <formula>90</formula>
    </cfRule>
  </conditionalFormatting>
  <conditionalFormatting sqref="D113:D114">
    <cfRule type="cellIs" dxfId="7" priority="76" operator="lessThan">
      <formula>99</formula>
    </cfRule>
  </conditionalFormatting>
  <conditionalFormatting sqref="C113:C114">
    <cfRule type="cellIs" dxfId="6" priority="75" operator="lessThan">
      <formula>90</formula>
    </cfRule>
  </conditionalFormatting>
  <conditionalFormatting sqref="D161:D165">
    <cfRule type="cellIs" dxfId="5" priority="74" operator="lessThan">
      <formula>99</formula>
    </cfRule>
  </conditionalFormatting>
  <conditionalFormatting sqref="C161:C165">
    <cfRule type="cellIs" dxfId="4" priority="73" operator="lessThan">
      <formula>90</formula>
    </cfRule>
  </conditionalFormatting>
  <conditionalFormatting sqref="D110:D112">
    <cfRule type="cellIs" dxfId="3" priority="72" operator="lessThan">
      <formula>99</formula>
    </cfRule>
  </conditionalFormatting>
  <conditionalFormatting sqref="C110:C112">
    <cfRule type="cellIs" dxfId="2" priority="71" operator="lessThan">
      <formula>90</formula>
    </cfRule>
  </conditionalFormatting>
  <conditionalFormatting sqref="G1:G1048576">
    <cfRule type="containsText" dxfId="1" priority="1" operator="containsText" text="No">
      <formula>NOT(ISERROR(SEARCH("No",G1)))</formula>
    </cfRule>
    <cfRule type="containsText" dxfId="0" priority="2" operator="containsText" text="Yes">
      <formula>NOT(ISERROR(SEARCH("Yes",G1)))</formula>
    </cfRule>
  </conditionalFormatting>
  <hyperlinks>
    <hyperlink ref="B19" r:id="rId1" display="SARS-CoV-2 IgG assay" xr:uid="{00000000-0004-0000-0100-000000000000}"/>
    <hyperlink ref="B38" r:id="rId2" xr:uid="{00000000-0004-0000-0100-000001000000}"/>
    <hyperlink ref="E10" r:id="rId3" display="Link" xr:uid="{00000000-0004-0000-0100-000002000000}"/>
    <hyperlink ref="E27" r:id="rId4" display="Link" xr:uid="{00000000-0004-0000-0100-000003000000}"/>
    <hyperlink ref="E38" r:id="rId5" display="Link" xr:uid="{00000000-0004-0000-0100-000004000000}"/>
    <hyperlink ref="E17" r:id="rId6" display="Link" xr:uid="{00000000-0004-0000-0100-000005000000}"/>
    <hyperlink ref="E11" r:id="rId7" display="Link" xr:uid="{00000000-0004-0000-0100-000006000000}"/>
    <hyperlink ref="B27" r:id="rId8" xr:uid="{00000000-0004-0000-0100-000007000000}"/>
    <hyperlink ref="B26" r:id="rId9" xr:uid="{00000000-0004-0000-0100-000008000000}"/>
    <hyperlink ref="B13" r:id="rId10" xr:uid="{00000000-0004-0000-0100-000009000000}"/>
    <hyperlink ref="B14" r:id="rId11" xr:uid="{00000000-0004-0000-0100-00000A000000}"/>
    <hyperlink ref="B31" r:id="rId12" display="recomWell SARS-CoV-2 IgG ELISA" xr:uid="{00000000-0004-0000-0100-00000B000000}"/>
    <hyperlink ref="E15" r:id="rId13" xr:uid="{00000000-0004-0000-0100-00000C000000}"/>
    <hyperlink ref="E13" r:id="rId14" xr:uid="{00000000-0004-0000-0100-00000D000000}"/>
    <hyperlink ref="E12" r:id="rId15" xr:uid="{00000000-0004-0000-0100-00000E000000}"/>
    <hyperlink ref="E28" r:id="rId16" xr:uid="{00000000-0004-0000-0100-00000F000000}"/>
    <hyperlink ref="E26" r:id="rId17" xr:uid="{00000000-0004-0000-0100-000010000000}"/>
    <hyperlink ref="B35" r:id="rId18" xr:uid="{00000000-0004-0000-0100-000011000000}"/>
    <hyperlink ref="E35" r:id="rId19" xr:uid="{00000000-0004-0000-0100-000012000000}"/>
    <hyperlink ref="B16" r:id="rId20" xr:uid="{00000000-0004-0000-0100-000013000000}"/>
    <hyperlink ref="B34" r:id="rId21" display="VITROS Total and IgG COVID-19 Antibody Tests" xr:uid="{00000000-0004-0000-0100-000014000000}"/>
    <hyperlink ref="B22" r:id="rId22" xr:uid="{00000000-0004-0000-0100-000015000000}"/>
    <hyperlink ref="B37" r:id="rId23" display="SARS-CoV-2 Total (COV2T)" xr:uid="{00000000-0004-0000-0100-000016000000}"/>
    <hyperlink ref="B40" r:id="rId24" xr:uid="{00000000-0004-0000-0100-000017000000}"/>
    <hyperlink ref="E14" r:id="rId25" xr:uid="{00000000-0004-0000-0100-000018000000}"/>
    <hyperlink ref="E32" r:id="rId26" xr:uid="{00000000-0004-0000-0100-000019000000}"/>
    <hyperlink ref="E25" r:id="rId27" xr:uid="{00000000-0004-0000-0100-00001A000000}"/>
    <hyperlink ref="B21" r:id="rId28" xr:uid="{00000000-0004-0000-0100-00001B000000}"/>
    <hyperlink ref="B9" r:id="rId29" xr:uid="{00000000-0004-0000-0100-00001C000000}"/>
    <hyperlink ref="B33" r:id="rId30" xr:uid="{00000000-0004-0000-0100-00001D000000}"/>
    <hyperlink ref="B23" r:id="rId31" display="VIDAS anti-SARS-CoV-2 IgG " xr:uid="{00000000-0004-0000-0100-00001E000000}"/>
    <hyperlink ref="B24" r:id="rId32" display="VIDAS SARS-COV-2 IgM" xr:uid="{00000000-0004-0000-0100-00001F000000}"/>
    <hyperlink ref="B30" r:id="rId33" xr:uid="{00000000-0004-0000-0100-000020000000}"/>
    <hyperlink ref="B8" r:id="rId34" xr:uid="{00000000-0004-0000-0100-000021000000}"/>
    <hyperlink ref="B20" r:id="rId35" xr:uid="{00000000-0004-0000-0100-000022000000}"/>
    <hyperlink ref="B78" r:id="rId36" xr:uid="{00000000-0004-0000-0100-000023000000}"/>
    <hyperlink ref="B101" r:id="rId37" xr:uid="{00000000-0004-0000-0100-000024000000}"/>
    <hyperlink ref="B166" r:id="rId38" xr:uid="{00000000-0004-0000-0100-000025000000}"/>
    <hyperlink ref="B83" r:id="rId39" xr:uid="{00000000-0004-0000-0100-000026000000}"/>
    <hyperlink ref="B146" r:id="rId40" xr:uid="{00000000-0004-0000-0100-000027000000}"/>
    <hyperlink ref="B77" r:id="rId41" xr:uid="{00000000-0004-0000-0100-000029000000}"/>
    <hyperlink ref="B103" r:id="rId42" xr:uid="{00000000-0004-0000-0100-00002A000000}"/>
    <hyperlink ref="B49" r:id="rId43" xr:uid="{00000000-0004-0000-0100-00002B000000}"/>
    <hyperlink ref="B47" r:id="rId44" xr:uid="{00000000-0004-0000-0100-00002C000000}"/>
    <hyperlink ref="B63" r:id="rId45" display="Elecsys Anti-SARS-CoV-2 S." xr:uid="{00000000-0004-0000-0100-00002D000000}"/>
    <hyperlink ref="A43:F43" r:id="rId46" display="https://www.fagg.be/sites/default/files/content/new_application_procedure.pdf" xr:uid="{00000000-0004-0000-0100-00002E000000}"/>
    <hyperlink ref="B66" r:id="rId47" xr:uid="{00000000-0004-0000-0100-00002F000000}"/>
    <hyperlink ref="B180" r:id="rId48" xr:uid="{00000000-0004-0000-0100-000030000000}"/>
    <hyperlink ref="B181" r:id="rId49" xr:uid="{00000000-0004-0000-0100-000031000000}"/>
    <hyperlink ref="B194" r:id="rId50" xr:uid="{00000000-0004-0000-0100-000032000000}"/>
    <hyperlink ref="B118" r:id="rId51" xr:uid="{00000000-0004-0000-0100-000033000000}"/>
    <hyperlink ref="B160" r:id="rId52" xr:uid="{00000000-0004-0000-0100-000034000000}"/>
    <hyperlink ref="B105" r:id="rId53" xr:uid="{00000000-0004-0000-0100-000035000000}"/>
    <hyperlink ref="B110" r:id="rId54" display="Covid-19 Ag Respi-strip" xr:uid="{11635F77-1573-4BD8-A63C-93DC908A965E}"/>
    <hyperlink ref="B55" r:id="rId55" xr:uid="{2A54911C-67E9-473E-BC86-04FF183ED2FF}"/>
    <hyperlink ref="B57" r:id="rId56" xr:uid="{018C3F39-D166-49CF-8D12-3C944E0D5541}"/>
    <hyperlink ref="F76" r:id="rId57" display="Device ID for test in JRC database" xr:uid="{DC5FE1AB-7101-4475-AF03-DB0C90359407}"/>
    <hyperlink ref="G76" r:id="rId58" display="Device ID on common HSC list" xr:uid="{B0600069-04AA-4D48-8B64-80BCA2BD45AD}"/>
    <hyperlink ref="F77" r:id="rId59" display="https://covid-19-diagnostics.jrc.ec.europa.eu/devices/detail/1833" xr:uid="{45015F20-3D21-435F-A892-3F66F390A791}"/>
    <hyperlink ref="F78" r:id="rId60" display="https://covid-19-diagnostics.jrc.ec.europa.eu/devices/detail/1232" xr:uid="{B62EFB03-BF79-4E0B-AD1C-B7854755DDEB}"/>
    <hyperlink ref="F85" r:id="rId61" display="https://covid-19-diagnostics.jrc.ec.europa.eu/devices/detail/1736" xr:uid="{3E25C6FB-F004-4C3C-970E-C733BC0B87ED}"/>
    <hyperlink ref="F83" r:id="rId62" display="https://covid-19-diagnostics.jrc.ec.europa.eu/devices/detail/1304" xr:uid="{7F15122E-88C7-4B78-A166-7963E4FF3AA3}"/>
    <hyperlink ref="F95" r:id="rId63" display="https://covid-19-diagnostics.jrc.ec.europa.eu/devices/detail/1310" xr:uid="{8268C697-FA72-4A47-8E5B-96D7DBACDCA9}"/>
    <hyperlink ref="F96" r:id="rId64" display="https://covid-19-diagnostics.jrc.ec.europa.eu/devices/detail/1870" xr:uid="{5112E4AE-89DB-465C-8D15-A980222468E7}"/>
    <hyperlink ref="F97" r:id="rId65" display="https://covid-19-diagnostics.jrc.ec.europa.eu/devices/detail/1331" xr:uid="{79A4AE95-5681-44E4-9A71-C86CA4ACF699}"/>
    <hyperlink ref="F101" r:id="rId66" display="https://covid-19-diagnostics.jrc.ec.europa.eu/devices/detail/1223" xr:uid="{721940D0-E969-4A43-8B25-B716AEC7A9FC}"/>
    <hyperlink ref="F103" r:id="rId67" display="https://covid-19-diagnostics.jrc.ec.europa.eu/devices/detail/2013" xr:uid="{CA72636F-8619-46ED-8ADA-C614B5615EF6}"/>
    <hyperlink ref="F109" r:id="rId68" display="https://covid-19-diagnostics.jrc.ec.europa.eu/devices/detail/1387" xr:uid="{15B8307A-8E3E-4EC1-BC14-634583536FEC}"/>
    <hyperlink ref="F115" r:id="rId69" display="https://covid-19-diagnostics.jrc.ec.europa.eu/devices/detail/1960" xr:uid="{07EC48D8-1189-4F6F-9888-97864F19A6D5}"/>
    <hyperlink ref="F113" r:id="rId70" display="https://covid-19-diagnostics.jrc.ec.europa.eu/devices/detail/1375" xr:uid="{3425A09F-CA36-45CE-876D-A8AC0C9D0EFB}"/>
    <hyperlink ref="F105" r:id="rId71" display="https://covid-19-diagnostics.jrc.ec.europa.eu/devices/detail/1173" xr:uid="{88C9645C-E9C9-4F6D-AC7A-BE56FA39761A}"/>
    <hyperlink ref="F110" r:id="rId72" display="https://covid-19-diagnostics.jrc.ec.europa.eu/devices/detail/133" xr:uid="{C289A6DD-B900-48BB-A278-744C7A919373}"/>
    <hyperlink ref="F116" r:id="rId73" display="https://covid-19-diagnostics.jrc.ec.europa.eu/devices/detail/1792" xr:uid="{5D8F9D09-A00F-4714-BB0B-14905FC37427}"/>
    <hyperlink ref="F118" r:id="rId74" display="https://covid-19-diagnostics.jrc.ec.europa.eu/devices/detail/1250" xr:uid="{6A727ABD-9374-4D97-AB9A-D2D017809370}"/>
    <hyperlink ref="F120" r:id="rId75" display="https://covid-19-diagnostics.jrc.ec.europa.eu/devices/detail/1580" xr:uid="{DDB46630-8EE3-4FC5-ACA2-D03612FDA6B5}"/>
    <hyperlink ref="F122" r:id="rId76" display="https://covid-19-diagnostics.jrc.ec.europa.eu/devices/detail/2012" xr:uid="{93420ADE-52D9-4420-A7A7-7ADCB85FAE18}"/>
    <hyperlink ref="F123" r:id="rId77" display="https://covid-19-diagnostics.jrc.ec.europa.eu/devices/detail/2183" xr:uid="{A7A54B9C-3000-48B7-841E-EA0F6545199B}"/>
    <hyperlink ref="F125" r:id="rId78" display="https://covid-19-diagnostics.jrc.ec.europa.eu/devices/detail/1144" xr:uid="{9626D9A8-8765-4850-AB2D-883734A51291}"/>
    <hyperlink ref="F146" r:id="rId79" display="https://covid-19-diagnostics.jrc.ec.europa.eu/devices/detail/1218" xr:uid="{1492AE53-C992-49C6-8F2B-29D7CCA376CD}"/>
    <hyperlink ref="F148" r:id="rId80" display="https://covid-19-diagnostics.jrc.ec.europa.eu/devices/detail/1263" xr:uid="{6D1A9C64-CBA2-433E-AE3A-BD0F3A5C8C57}"/>
    <hyperlink ref="F157" r:id="rId81" display="https://covid-19-diagnostics.jrc.ec.europa.eu/devices/detail/1764" xr:uid="{2F251C81-04BD-4A34-8B4C-FC2F3B62CD27}"/>
    <hyperlink ref="F160" r:id="rId82" display="https://covid-19-diagnostics.jrc.ec.europa.eu/devices/detail/1180" xr:uid="{76E34C73-1109-483D-B273-FFA6DB4304DA}"/>
    <hyperlink ref="F161" r:id="rId83" display="https://covid-19-diagnostics.jrc.ec.europa.eu/devices/detail/1481" xr:uid="{B12F57EF-614C-4BB2-A44E-97026B33021D}"/>
    <hyperlink ref="F166" r:id="rId84" display="https://covid-19-diagnostics.jrc.ec.europa.eu/devices/detail/1162" xr:uid="{AA22CB95-8C13-44D1-A1C5-2E2E58DC588E}"/>
    <hyperlink ref="F179" r:id="rId85" display="https://covid-19-diagnostics.jrc.ec.europa.eu/devices/detail/1341" xr:uid="{C7416D6A-8AA5-4BC3-89C5-1D93E40DB04E}"/>
    <hyperlink ref="F180" r:id="rId86" display="https://covid-19-diagnostics.jrc.ec.europa.eu/devices/detail/1097" xr:uid="{72D84BE5-8626-4E15-BE18-26C1A7CDCCA5}"/>
    <hyperlink ref="F183" r:id="rId87" display="https://covid-19-diagnostics.jrc.ec.europa.eu/devices/detail/1604" xr:uid="{CCD13542-8BA2-4016-BE73-AFF283C86D18}"/>
    <hyperlink ref="F214" r:id="rId88" display="https://covid-19-diagnostics.jrc.ec.europa.eu/devices/detail/1957" xr:uid="{B9AD5C1B-0B93-49E6-9CA4-F8833BF55B94}"/>
    <hyperlink ref="F212" r:id="rId89" display="https://covid-19-diagnostics.jrc.ec.europa.eu/devices/detail/1343" xr:uid="{BCBE9F24-E64C-4AB1-B9FF-28585F121500}"/>
    <hyperlink ref="F213" r:id="rId90" display="https://covid-19-diagnostics.jrc.ec.europa.eu/devices/detail/1343" xr:uid="{AFE281D9-4307-461D-A582-C1845D639BA0}"/>
    <hyperlink ref="F211" r:id="rId91" display="https://covid-19-diagnostics.jrc.ec.europa.eu/devices/detail/1295" xr:uid="{150F28F8-1E33-487F-8749-2FC6471144F5}"/>
    <hyperlink ref="F207" r:id="rId92" display="https://covid-19-diagnostics.jrc.ec.europa.eu/devices/detail/1278" xr:uid="{247DD831-7323-48C6-89F2-C00243B6AA20}"/>
    <hyperlink ref="F201" r:id="rId93" display="https://covid-19-diagnostics.jrc.ec.europa.eu/devices/detail/2103" xr:uid="{84328577-F092-4823-B735-EFC251991611}"/>
    <hyperlink ref="F195" r:id="rId94" display="https://covid-19-diagnostics.jrc.ec.europa.eu/devices/detail/1466" xr:uid="{2CCA01BA-19BE-41EE-8EF8-0815838C60F4}"/>
    <hyperlink ref="F187" r:id="rId95" display="https://covid-19-diagnostics.jrc.ec.europa.eu/devices/detail/2109" xr:uid="{0E5EF0F4-DA92-4904-A27E-59638633FCAC}"/>
    <hyperlink ref="F130" r:id="rId96" display="https://covid-19-diagnostics.jrc.ec.europa.eu/devices/detail/1214" xr:uid="{5B84297F-38D2-4934-B9B2-36540E349690}"/>
    <hyperlink ref="F131" r:id="rId97" display="https://covid-19-diagnostics.jrc.ec.europa.eu/devices/detail/1257" xr:uid="{C529E295-B1EB-4CEE-AAF6-C308ABAE5779}"/>
    <hyperlink ref="F135" r:id="rId98" display="https://covid-19-diagnostics.jrc.ec.europa.eu/devices/detail/1868" xr:uid="{0CB19C1A-9B41-41E3-84C1-C90E18295E00}"/>
    <hyperlink ref="F204" r:id="rId99" display="https://covid-19-diagnostics.jrc.ec.europa.eu/devices/detail/1575" xr:uid="{EDF142BB-04A3-4107-B339-3D4EE9A5AE2C}"/>
    <hyperlink ref="F203" r:id="rId100" display="https://covid-19-diagnostics.jrc.ec.europa.eu/devices/detail/1980" xr:uid="{F1ADB8D4-09DD-4B29-A9BB-C3AD0A8CAC58}"/>
    <hyperlink ref="F202" r:id="rId101" display="https://covid-19-diagnostics.jrc.ec.europa.eu/devices/detail/2102" xr:uid="{1A21B09F-3B66-4353-B0AB-15C303E71E52}"/>
    <hyperlink ref="F198" r:id="rId102" display="https://covid-19-diagnostics.jrc.ec.europa.eu/devices/detail/1831" xr:uid="{FEB61B2F-E52D-4E3B-9B2B-DA8848F43331}"/>
    <hyperlink ref="F197" r:id="rId103" display="https://covid-19-diagnostics.jrc.ec.europa.eu/devices/detail/1391" xr:uid="{30F1C7DE-0A3D-4053-B245-5FA3DE6E2B79}"/>
    <hyperlink ref="F196" r:id="rId104" display="https://covid-19-diagnostics.jrc.ec.europa.eu/devices/detail/1455" xr:uid="{F74C6C94-53DE-44AA-BC10-F972CCAAE1EE}"/>
    <hyperlink ref="F194" r:id="rId105" display="https://covid-19-diagnostics.jrc.ec.europa.eu/devices/detail/1275" xr:uid="{95D91FF6-13A1-4763-9036-FA634D6BCFCF}"/>
    <hyperlink ref="F189" r:id="rId106" display="https://covid-19-diagnostics.jrc.ec.europa.eu/devices/detail/1228" xr:uid="{B2900EE5-D577-4A51-A74A-9A06D6AAE467}"/>
    <hyperlink ref="F136" r:id="rId107" display="https://covid-19-diagnostics.jrc.ec.europa.eu/devices/detail/1610" xr:uid="{698C7892-1BE8-41B4-8EEA-4868415331CF}"/>
    <hyperlink ref="F138" r:id="rId108" display="https://covid-19-diagnostics.jrc.ec.europa.eu/devices/detail/2085" xr:uid="{9D2D7B73-D196-4B8A-896B-94EA62EAC08A}"/>
    <hyperlink ref="F141" r:id="rId109" display="https://covid-19-diagnostics.jrc.ec.europa.eu/devices/detail/1220" xr:uid="{B854464F-11CA-4A09-A31D-9A09BDBC77AA}"/>
    <hyperlink ref="F142" r:id="rId110" display="https://covid-19-diagnostics.jrc.ec.europa.eu/devices/detail/1796" xr:uid="{164E2B87-2B3B-46D7-A5CB-A2015033FE5D}"/>
    <hyperlink ref="F143" r:id="rId111" display="https://covid-19-diagnostics.jrc.ec.europa.eu/devices/detail/2018" xr:uid="{FEE79CF2-78DD-46C6-BA3E-342CF3EB68E0}"/>
    <hyperlink ref="F144" r:id="rId112" display="https://covid-19-diagnostics.jrc.ec.europa.eu/devices/detail/1952" xr:uid="{55DC27C4-2BA8-40BD-B5FA-10FA0E72B7D3}"/>
    <hyperlink ref="F153" r:id="rId113" display="https://covid-19-diagnostics.jrc.ec.europa.eu/devices/detail/1899" xr:uid="{1E9466D9-41CA-4DE5-A339-4564F9FC4D7D}"/>
    <hyperlink ref="F154" r:id="rId114" display="https://covid-19-diagnostics.jrc.ec.europa.eu/devices/detail/1924" xr:uid="{D813D551-8CE7-4850-81CA-8E26806AD43B}"/>
    <hyperlink ref="F168" r:id="rId115" display="https://covid-19-diagnostics.jrc.ec.europa.eu/devices/detail/1849" xr:uid="{5A02767A-9292-45F0-ABA1-27616BD0E492}"/>
    <hyperlink ref="F169" r:id="rId116" display="https://covid-19-diagnostics.jrc.ec.europa.eu/devices/detail/1420" xr:uid="{2C5FDF8D-0BE9-45A4-B87B-3012669A3902}"/>
    <hyperlink ref="F170" r:id="rId117" display="https://covid-19-diagnostics.jrc.ec.europa.eu/devices/detail/1617" xr:uid="{222CFA34-843F-4898-BD6A-5F17E1C83091}"/>
    <hyperlink ref="F174" r:id="rId118" display="https://covid-19-diagnostics.jrc.ec.europa.eu/devices/detail/1200" xr:uid="{0AD43637-ED55-4233-8F48-264DE562FA37}"/>
    <hyperlink ref="F175" r:id="rId119" display="https://covid-19-diagnostics.jrc.ec.europa.eu/devices/detail/1758" xr:uid="{7DF30B58-C15C-46B8-ABA1-CFF913B9A8EB}"/>
    <hyperlink ref="F178" r:id="rId120" display="https://covid-19-diagnostics.jrc.ec.europa.eu/devices/detail/1797" xr:uid="{6CE58C00-4C18-43BD-806A-2F62E7726301}"/>
    <hyperlink ref="F80" r:id="rId121" display="https://covid-19-diagnostics.jrc.ec.europa.eu/devices/detail/1468" xr:uid="{B97E8BD1-6B1D-440A-A0B2-0738EE1B36C8}"/>
    <hyperlink ref="F107" r:id="rId122" display="https://covid-19-diagnostics.jrc.ec.europa.eu/devices/detail/1691" xr:uid="{56E342CB-C536-45CF-A779-BDFA458170D6}"/>
    <hyperlink ref="F205" r:id="rId123" display="https://covid-19-diagnostics.jrc.ec.europa.eu/devices/detail/2090" xr:uid="{8E8CD683-8456-44DE-9C81-43E7AECC0E8D}"/>
    <hyperlink ref="F182" r:id="rId124" display="https://covid-19-diagnostics.jrc.ec.europa.eu/devices/detail/2156" xr:uid="{72DA6B5B-A1CB-4864-9C5B-6287D429A51C}"/>
    <hyperlink ref="F149" r:id="rId125" display="1783" xr:uid="{99E79B96-77E1-4894-89B1-CC94D175C4E9}"/>
    <hyperlink ref="F155" r:id="rId126" display="2006" xr:uid="{1E8A0601-A6C6-4893-92AE-1E5CDD9A3FF6}"/>
    <hyperlink ref="F86" r:id="rId127" display="https://covid-19-diagnostics.jrc.ec.europa.eu/devices/detail/1589" xr:uid="{56116EE0-9E4C-4E3E-88D7-5B4112F75EBE}"/>
    <hyperlink ref="F193" r:id="rId128" display="https://covid-19-diagnostics.jrc.ec.europa.eu/devices/detail/1347" xr:uid="{B612E495-6235-4FE9-96D3-8AF08E9DA299}"/>
    <hyperlink ref="F82" r:id="rId129" display="https://covid-19-diagnostics.jrc.ec.europa.eu/devices/detail/1688" xr:uid="{0FA1B418-8B86-4491-AD69-5DDEAB7A19A9}"/>
    <hyperlink ref="F172" r:id="rId130" display="https://covid-19-diagnostics.jrc.ec.europa.eu/devices/detail/1501" xr:uid="{E702A987-9746-4C9E-8249-E6C8B063198E}"/>
    <hyperlink ref="F159" r:id="rId131" display="https://covid-19-diagnostics.jrc.ec.europa.eu/devices/detail/1267" xr:uid="{9E763DE8-6E77-4151-8B3C-0E9D652658BA}"/>
    <hyperlink ref="F79" r:id="rId132" display="https://covid-19-diagnostics.jrc.ec.europa.eu/devices/detail/1468" xr:uid="{D73BAF89-EC89-4858-A6DE-0172B99FBBD8}"/>
    <hyperlink ref="F124" r:id="rId133" display="https://covid-19-diagnostics.jrc.ec.europa.eu/devices/detail/1197" xr:uid="{D80BDD38-A319-4290-B71A-F9C1D07E80F2}"/>
    <hyperlink ref="F81" r:id="rId134" display="https://covid-19-diagnostics.jrc.ec.europa.eu/devices/detail/1949" xr:uid="{D93784C2-1776-47E9-986E-298758E14084}"/>
    <hyperlink ref="F188" r:id="rId135" display="https://covid-19-diagnostics.jrc.ec.europa.eu/devices/detail/1967" xr:uid="{025B463E-1895-44FE-A28E-B0165123860B}"/>
    <hyperlink ref="F206" r:id="rId136" display="2143" xr:uid="{832E338F-8955-4302-84F0-C62D6FE8345E}"/>
    <hyperlink ref="F208" r:id="rId137" display="1884" xr:uid="{CB46339E-FC56-47D5-9E91-BF304C04A6A2}"/>
    <hyperlink ref="F177" r:id="rId138" display="https://covid-19-diagnostics.jrc.ec.europa.eu/devices/detail/1202" xr:uid="{0FBD44F1-F1F5-4C29-B845-452BE072E6D3}"/>
    <hyperlink ref="F90" r:id="rId139" display="https://covid-19-diagnostics.jrc.ec.europa.eu/devices/detail/2270" xr:uid="{64C5BF8C-BE10-4707-81E4-B8319079B5B0}"/>
    <hyperlink ref="F128" r:id="rId140" display="https://covid-19-diagnostics.jrc.ec.europa.eu/devices/detail/2509" xr:uid="{D8B34B64-A047-4167-AC5C-613F130A440E}"/>
    <hyperlink ref="F127" r:id="rId141" display="https://covid-19-diagnostics.jrc.ec.europa.eu/devices/detail/2504" xr:uid="{25867787-4807-4FDD-8144-31C0E4AEEA7F}"/>
    <hyperlink ref="F129" r:id="rId142" display="https://covid-19-diagnostics.jrc.ec.europa.eu/devices/detail/1216" xr:uid="{478006ED-70A8-444D-B4AA-719D5D719C8A}"/>
    <hyperlink ref="F108" r:id="rId143" display="1674" xr:uid="{3301EDC3-84DA-47C3-87E0-47DFCB8D67AB}"/>
    <hyperlink ref="F91" r:id="rId144" display="https://covid-19-diagnostics.jrc.ec.europa.eu/devices/detail/2076" xr:uid="{6CF1CDFA-FF6A-4D33-92B4-BB0E628673E3}"/>
    <hyperlink ref="F156" r:id="rId145" display="2151" xr:uid="{DB772809-CB18-4249-BB8E-405D28524C04}"/>
    <hyperlink ref="F147" r:id="rId146" display="https://covid-19-diagnostics.jrc.ec.europa.eu/devices/detail/1759" xr:uid="{1BBC171D-D854-49BE-B494-301001D698CF}"/>
    <hyperlink ref="F137" r:id="rId147" display="2153" xr:uid="{484A54A0-310C-43E1-ABDE-0A4126D7A72C}"/>
    <hyperlink ref="F117" r:id="rId148" display="2273" xr:uid="{9D729724-C383-4CCA-8251-81FF36D2BD72}"/>
    <hyperlink ref="F140" r:id="rId149" display="https://covid-19-diagnostics.jrc.ec.europa.eu/devices/detail/2224" xr:uid="{2A0B1263-DCC1-480E-83BB-7C9848BEC839}"/>
    <hyperlink ref="F186" r:id="rId150" display="2148" xr:uid="{559131F5-EC28-47E5-95BB-5CB50E817A9E}"/>
    <hyperlink ref="F126" r:id="rId151" display="1747" xr:uid="{0955EBF8-EA2D-4A61-8B8F-6869384EDE35}"/>
    <hyperlink ref="F94" r:id="rId152" display="2315" xr:uid="{0D6449ED-E0C6-4248-9CDD-24FDC38E0389}"/>
    <hyperlink ref="F104" r:id="rId153" display="2283" xr:uid="{A36D1A7B-D80D-45F8-BBBD-63A2249F51BC}"/>
    <hyperlink ref="F151" r:id="rId154" display="2217" xr:uid="{D848E495-3B10-4593-8725-883F4FC8C751}"/>
    <hyperlink ref="F111" r:id="rId155" display="2648" xr:uid="{2C4DA5FA-82FC-41A7-9051-501270B4671C}"/>
    <hyperlink ref="F99" r:id="rId156" display="2503" xr:uid="{6ADFAD82-6A75-42D2-A785-E376FAF08D18}"/>
    <hyperlink ref="F133" r:id="rId157" display="https://covid-19-diagnostics.jrc.ec.europa.eu/devices/detail/1946" xr:uid="{C8E2581B-79C4-467C-A692-C24D71144962}"/>
    <hyperlink ref="F134" r:id="rId158" display="2384" xr:uid="{1BCD0D3F-32BB-4501-AEE8-4B2B2BD101D6}"/>
    <hyperlink ref="B84" r:id="rId159" xr:uid="{AE978439-61D3-46C3-800D-5C4EFD54397F}"/>
    <hyperlink ref="F98" r:id="rId160" display="2623" xr:uid="{90287863-F462-4AC1-8886-F3B738A18032}"/>
    <hyperlink ref="F100" r:id="rId161" display="2380" xr:uid="{23D2692C-BE34-4122-8E75-80BF190F3721}"/>
    <hyperlink ref="F102" r:id="rId162" display="2067" xr:uid="{0360A704-808D-4DB0-BCE1-674A45673B53}"/>
    <hyperlink ref="F167" r:id="rId163" display="2164" xr:uid="{B8D5637E-826A-4656-BC72-56F9A4D59B1D}"/>
    <hyperlink ref="F150" r:id="rId164" display="2419" xr:uid="{9493BF2B-B8A7-42CD-A628-3400A491B9DB}"/>
    <hyperlink ref="F92" r:id="rId165" display="2454" xr:uid="{C6EA0D57-1539-4357-BDF6-43162555E07D}"/>
    <hyperlink ref="F87" r:id="rId166" display="2480" xr:uid="{645AB0B5-4FC5-4608-9073-A20D0DAB59AB}"/>
    <hyperlink ref="F200" r:id="rId167" display="1443" xr:uid="{1A55F695-BB92-44B7-B4D9-A2F51E27EBBB}"/>
    <hyperlink ref="F152" r:id="rId168" display="1920" xr:uid="{0C7D5B3C-66B6-4BDD-8048-9EE51F2EF5FE}"/>
    <hyperlink ref="F89" r:id="rId169" display="1761" xr:uid="{76180948-924A-4E2B-89B6-D30269A2AB34}"/>
    <hyperlink ref="F163" r:id="rId170" display="2260" xr:uid="{9128D516-4F7C-43DB-B420-65882F1E6555}"/>
    <hyperlink ref="F199" r:id="rId171" display="2776" xr:uid="{AD57BE0B-61DE-4418-8212-3E62EC05D1E5}"/>
    <hyperlink ref="F121" r:id="rId172" display="2642" xr:uid="{C8156256-1ECF-4BDA-A0EC-A6096301245B}"/>
    <hyperlink ref="F209" r:id="rId173" display="2599" xr:uid="{246ABB26-C9E9-48EB-9ACE-BC0055C056E5}"/>
  </hyperlinks>
  <pageMargins left="0.7" right="0.7" top="0.75" bottom="0.75" header="0.3" footer="0.3"/>
  <pageSetup paperSize="9" orientation="portrait" r:id="rId17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04AE38CC7064F4F9E0E6B2B33581501" ma:contentTypeVersion="1" ma:contentTypeDescription="Create a new document." ma:contentTypeScope="" ma:versionID="7736cbc9a494017122755fb2be76f9e2">
  <xsd:schema xmlns:xsd="http://www.w3.org/2001/XMLSchema" xmlns:xs="http://www.w3.org/2001/XMLSchema" xmlns:p="http://schemas.microsoft.com/office/2006/metadata/properties" xmlns:ns2="75100dc4-13b6-40ca-997d-d607b893a4f5" xmlns:ns4="dbb2c039-bf4e-4c12-ab40-0a9b2c65d1fc" targetNamespace="http://schemas.microsoft.com/office/2006/metadata/properties" ma:root="true" ma:fieldsID="4dd53dc17dec4146f65850fe51704ad9" ns2:_="" ns4:_="">
    <xsd:import namespace="75100dc4-13b6-40ca-997d-d607b893a4f5"/>
    <xsd:import namespace="dbb2c039-bf4e-4c12-ab40-0a9b2c65d1fc"/>
    <xsd:element name="properties">
      <xsd:complexType>
        <xsd:sequence>
          <xsd:element name="documentManagement">
            <xsd:complexType>
              <xsd:all>
                <xsd:element ref="ns2:_dlc_DocId" minOccurs="0"/>
                <xsd:element ref="ns2:_dlc_DocIdUrl" minOccurs="0"/>
                <xsd:element ref="ns2:_dlc_DocIdPersistId"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100dc4-13b6-40ca-997d-d607b893a4f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bb2c039-bf4e-4c12-ab40-0a9b2c65d1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5100dc4-13b6-40ca-997d-d607b893a4f5">MPMJFQZ2KZUS-1242488881-2484</_dlc_DocId>
    <_dlc_DocIdUrl xmlns="75100dc4-13b6-40ca-997d-d607b893a4f5">
      <Url>https://collab-famhp.yourict.be/medicine/Collaboration/Proj/TaskF_IVD_SARS_CoV2/_layouts/15/DocIdRedir.aspx?ID=MPMJFQZ2KZUS-1242488881-2484</Url>
      <Description>MPMJFQZ2KZUS-1242488881-2484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C6149C-2F7C-4C29-84DC-6CE59AFC8669}">
  <ds:schemaRefs>
    <ds:schemaRef ds:uri="http://schemas.microsoft.com/sharepoint/events"/>
  </ds:schemaRefs>
</ds:datastoreItem>
</file>

<file path=customXml/itemProps2.xml><?xml version="1.0" encoding="utf-8"?>
<ds:datastoreItem xmlns:ds="http://schemas.openxmlformats.org/officeDocument/2006/customXml" ds:itemID="{E3A8D1D2-CF55-4462-8CEA-5E4C5DB0A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100dc4-13b6-40ca-997d-d607b893a4f5"/>
    <ds:schemaRef ds:uri="dbb2c039-bf4e-4c12-ab40-0a9b2c65d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965D5-B2DB-4E53-87C6-4DCD587FD090}">
  <ds:schemaRefs>
    <ds:schemaRef ds:uri="http://schemas.microsoft.com/office/2006/metadata/properties"/>
    <ds:schemaRef ds:uri="http://schemas.microsoft.com/office/infopath/2007/PartnerControls"/>
    <ds:schemaRef ds:uri="75100dc4-13b6-40ca-997d-d607b893a4f5"/>
  </ds:schemaRefs>
</ds:datastoreItem>
</file>

<file path=customXml/itemProps4.xml><?xml version="1.0" encoding="utf-8"?>
<ds:datastoreItem xmlns:ds="http://schemas.openxmlformats.org/officeDocument/2006/customXml" ds:itemID="{88E3D51A-91A5-4CE3-A483-9C431A36C3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All results</vt:lpstr>
      <vt:lpstr>Website Publication Table</vt:lpstr>
    </vt:vector>
  </TitlesOfParts>
  <Manager/>
  <Company>AFMPS-FAGG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Poels Jeroen</dc:creator>
  <cp:keywords/>
  <dc:description/>
  <cp:lastModifiedBy>Moudallel Ranya</cp:lastModifiedBy>
  <cp:revision/>
  <dcterms:created xsi:type="dcterms:W3CDTF">2020-05-04T11:40:33Z</dcterms:created>
  <dcterms:modified xsi:type="dcterms:W3CDTF">2022-04-06T13:12:07Z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0x010100604AE38CC7064F4F9E0E6B2B33581501</vt:lpwstr>
  </property>
  <property fmtid="{D5CDD505-2E9C-101B-9397-08002B2CF9AE}" pid="3" name="_dlc_DocIdItemGuid">
    <vt:lpwstr>13a6d427-2a8e-4ca3-9daa-0850f058981c</vt:lpwstr>
  </property>
</Properties>
</file>